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3.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4.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45.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46.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drawings/drawing47.xml" ContentType="application/vnd.openxmlformats-officedocument.drawing+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drawings/drawing48.xml" ContentType="application/vnd.openxmlformats-officedocument.drawing+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49.xml" ContentType="application/vnd.openxmlformats-officedocument.drawing+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updateLinks="never" hidePivotFieldList="1"/>
  <mc:AlternateContent xmlns:mc="http://schemas.openxmlformats.org/markup-compatibility/2006">
    <mc:Choice Requires="x15">
      <x15ac:absPath xmlns:x15ac="http://schemas.microsoft.com/office/spreadsheetml/2010/11/ac" url="https://d.docs.live.net/4e9f352d8099da86/Documentos/Año 2021/Seminarios/Auditoría SIAR/"/>
    </mc:Choice>
  </mc:AlternateContent>
  <xr:revisionPtr revIDLastSave="0" documentId="8_{61F2502A-9830-455F-98BF-0082A3C4A40B}" xr6:coauthVersionLast="47" xr6:coauthVersionMax="47" xr10:uidLastSave="{00000000-0000-0000-0000-000000000000}"/>
  <bookViews>
    <workbookView xWindow="-108" yWindow="-108" windowWidth="23256" windowHeight="12720" tabRatio="806" firstSheet="2" activeTab="6" xr2:uid="{00000000-000D-0000-FFFF-FFFF00000000}"/>
  </bookViews>
  <sheets>
    <sheet name="ANEXO 1 - Manual SIAR" sheetId="72" r:id="rId1"/>
    <sheet name="Plan de Continuidad" sheetId="80" r:id="rId2"/>
    <sheet name="RIESGO INHERENTE " sheetId="81" r:id="rId3"/>
    <sheet name="riesgo inherente-Anexo " sheetId="82" r:id="rId4"/>
    <sheet name="Codificacion" sheetId="83" r:id="rId5"/>
    <sheet name="Cronograma COMITE SIAR" sheetId="77" r:id="rId6"/>
    <sheet name="CAPACIDAD PATRIMONIAL" sheetId="71" r:id="rId7"/>
    <sheet name="cuc" sheetId="5" r:id="rId8"/>
    <sheet name="Indicadores SIAR EVOLUCION" sheetId="54" r:id="rId9"/>
    <sheet name="0. transferencia solidaria" sheetId="89" r:id="rId10"/>
    <sheet name="0.margen operacional depurado" sheetId="88" r:id="rId11"/>
    <sheet name="0. Eficiencia operativa depurad" sheetId="87" r:id="rId12"/>
    <sheet name="0. rentabilidad de las inversio" sheetId="86" r:id="rId13"/>
    <sheet name="0. Estructura financiera" sheetId="85" r:id="rId14"/>
    <sheet name="0. ALN sobre aportes y pasivos" sheetId="84" r:id="rId15"/>
    <sheet name="0. Rentabilidad de la cartera" sheetId="69" r:id="rId16"/>
    <sheet name="0. Participacion cartera" sheetId="68" r:id="rId17"/>
    <sheet name="1. SARC - Calidad Cartera" sheetId="4" r:id="rId18"/>
    <sheet name="1. SARC - Calidad (con castigo)" sheetId="42" r:id="rId19"/>
    <sheet name="2. SARC - Calidad Cons sin LBZ" sheetId="6" r:id="rId20"/>
    <sheet name="3. SARC - Calidad Cons LBZ" sheetId="7" r:id="rId21"/>
    <sheet name="4. SARC - Calidad Comercial" sheetId="8" r:id="rId22"/>
    <sheet name="5. SARC - Calidad MICRO" sheetId="9" r:id="rId23"/>
    <sheet name="6. SARC - Calidad VIVI" sheetId="10" r:id="rId24"/>
    <sheet name="7. SARC - Cobertura TOTAL" sheetId="44" r:id="rId25"/>
    <sheet name="7. SARC - Cobertura consumo" sheetId="11" r:id="rId26"/>
    <sheet name="8. SARC - Cobertura comercial" sheetId="13" r:id="rId27"/>
    <sheet name="8. SARC - Cobertura MICRO" sheetId="14" r:id="rId28"/>
    <sheet name="8. SARC - Cobertura VIVI" sheetId="15" r:id="rId29"/>
    <sheet name="9. SARC - Crecim Cartera BRUTA" sheetId="16" r:id="rId30"/>
    <sheet name="10. SARC - Crecim CONS sin LBZ" sheetId="17" r:id="rId31"/>
    <sheet name="11. SARC Crecim Cons LBZ" sheetId="18" r:id="rId32"/>
    <sheet name="12. SARC Crecim CCIAL" sheetId="19" r:id="rId33"/>
    <sheet name="13. SARC Crecim MICRO" sheetId="20" r:id="rId34"/>
    <sheet name="14. SARC Crecim VIVI" sheetId="21" r:id="rId35"/>
    <sheet name="15. SARC Crecim mora" sheetId="22" r:id="rId36"/>
    <sheet name="16. SARC &gt; mora Cons SIN LBZ" sheetId="23" r:id="rId37"/>
    <sheet name="17. SARC &gt; mora Cons LBZ" sheetId="24" r:id="rId38"/>
    <sheet name="18. SARC &gt; mora CCIAL" sheetId="25" r:id="rId39"/>
    <sheet name="19. SARC &gt; mora MICRO" sheetId="26" r:id="rId40"/>
    <sheet name="20. SARC &gt; mora VIVI" sheetId="27" r:id="rId41"/>
    <sheet name="21. LIQUIDEZ - ALN vs Dep CP" sheetId="28" r:id="rId42"/>
    <sheet name="22. LIQ. - Brecha GAP Vs ALN" sheetId="29" r:id="rId43"/>
    <sheet name="23. Concentracion depositos" sheetId="31" r:id="rId44"/>
    <sheet name="23. Concentracion cartera" sheetId="30" r:id="rId45"/>
    <sheet name="24. Eficiencia operativa" sheetId="32" r:id="rId46"/>
    <sheet name="25. Quebranto patrimonial" sheetId="33" r:id="rId47"/>
    <sheet name="26. solvencia - solidez" sheetId="67" r:id="rId48"/>
    <sheet name="26.1. cuc" sheetId="58" r:id="rId49"/>
    <sheet name="26.2. PONDERACION" sheetId="59" r:id="rId50"/>
    <sheet name="26.3. patrimonio" sheetId="60" r:id="rId51"/>
    <sheet name="27. Irreduc  Total" sheetId="40" r:id="rId52"/>
    <sheet name="28. Capital institucional" sheetId="41" r:id="rId53"/>
    <sheet name="29. Activo productivo" sheetId="45" r:id="rId54"/>
    <sheet name="30. Cobertura Cartera improduc" sheetId="46" r:id="rId55"/>
    <sheet name="31. Margen Financiero" sheetId="47" r:id="rId56"/>
    <sheet name="32. Margen Operacional" sheetId="48" r:id="rId57"/>
    <sheet name="33. Endeudamiento bancario" sheetId="49" r:id="rId58"/>
    <sheet name="34. Estructura de Balance" sheetId="50" r:id="rId59"/>
    <sheet name="35. Rentabilidad del patrimonio" sheetId="51" r:id="rId60"/>
    <sheet name="36. Margen NETO" sheetId="52" r:id="rId61"/>
    <sheet name="37. Rentabilidad FUENTES" sheetId="53" r:id="rId62"/>
    <sheet name="Indicadores" sheetId="2" r:id="rId63"/>
  </sheets>
  <externalReferences>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s>
  <definedNames>
    <definedName name="___nit1" localSheetId="47">#REF!</definedName>
    <definedName name="___nit1" localSheetId="0">#REF!</definedName>
    <definedName name="___nit1" localSheetId="6">#REF!</definedName>
    <definedName name="___nit1" localSheetId="1">#REF!</definedName>
    <definedName name="___nit1">#REF!</definedName>
    <definedName name="__nit1" localSheetId="47">#REF!</definedName>
    <definedName name="__nit1" localSheetId="1">#REF!</definedName>
    <definedName name="__nit1">#REF!</definedName>
    <definedName name="_xlnm._FilterDatabase" localSheetId="48" hidden="1">'26.1. cuc'!$A$1:$C$2088</definedName>
    <definedName name="_xlnm._FilterDatabase" localSheetId="49" hidden="1">'26.2. PONDERACION'!$A$3:$H$571</definedName>
    <definedName name="_xlnm._FilterDatabase" localSheetId="50" hidden="1">'26.3. patrimonio'!$A$1:$G$65</definedName>
    <definedName name="_xlnm._FilterDatabase" localSheetId="5" hidden="1">'Cronograma COMITE SIAR'!$A$1:$O$30</definedName>
    <definedName name="_xlnm._FilterDatabase" localSheetId="7" hidden="1">cuc!$A$2:$I$2089</definedName>
    <definedName name="_xlnm._FilterDatabase" localSheetId="8" hidden="1">'Indicadores SIAR EVOLUCION'!$A$2:$M$41</definedName>
    <definedName name="_xlnm._FilterDatabase" localSheetId="2" hidden="1">'RIESGO INHERENTE '!$A$2:$U$103</definedName>
    <definedName name="_Key1" localSheetId="47" hidden="1">#REF!</definedName>
    <definedName name="_Key1" localSheetId="0" hidden="1">#REF!</definedName>
    <definedName name="_Key1" localSheetId="6" hidden="1">#REF!</definedName>
    <definedName name="_Key1" localSheetId="1" hidden="1">#REF!</definedName>
    <definedName name="_Key1" hidden="1">#REF!</definedName>
    <definedName name="_Key2" localSheetId="47" hidden="1">#REF!</definedName>
    <definedName name="_Key2" localSheetId="1" hidden="1">#REF!</definedName>
    <definedName name="_Key2" hidden="1">#REF!</definedName>
    <definedName name="_nit1" localSheetId="47">#REF!</definedName>
    <definedName name="_nit1" localSheetId="1">#REF!</definedName>
    <definedName name="_nit1">#REF!</definedName>
    <definedName name="_Order1" hidden="1">255</definedName>
    <definedName name="_Order2" hidden="1">255</definedName>
    <definedName name="_Sort" localSheetId="47" hidden="1">#REF!</definedName>
    <definedName name="_Sort" localSheetId="1" hidden="1">#REF!</definedName>
    <definedName name="_Sort" hidden="1">#REF!</definedName>
    <definedName name="A_2018" localSheetId="47">[1]Comprobacion!#REF!</definedName>
    <definedName name="A_2018">[1]Comprobacion!#REF!</definedName>
    <definedName name="A_impresión_IM" localSheetId="47">#REF!</definedName>
    <definedName name="A_impresión_IM" localSheetId="0">#REF!</definedName>
    <definedName name="A_impresión_IM" localSheetId="6">#REF!</definedName>
    <definedName name="A_impresión_IM" localSheetId="1">#REF!</definedName>
    <definedName name="A_impresión_IM">#REF!</definedName>
    <definedName name="aaa" localSheetId="47">MATCH(0.01,'26. solvencia - solidez'!End_Bal,-1)+1</definedName>
    <definedName name="aaa" localSheetId="48">MATCH(0.01,End_Bal,-1)+1</definedName>
    <definedName name="aaa" localSheetId="49">MATCH(0.01,End_Bal,-1)+1</definedName>
    <definedName name="aaa" localSheetId="50">MATCH(0.01,End_Bal,-1)+1</definedName>
    <definedName name="aaa" localSheetId="0">MATCH(0.01,End_Bal,-1)+1</definedName>
    <definedName name="aaa" localSheetId="6">MATCH(0.01,End_Bal,-1)+1</definedName>
    <definedName name="aaa" localSheetId="1">MATCH(0.01,'Plan de Continuidad'!End_Bal,-1)+1</definedName>
    <definedName name="aaa" localSheetId="3">MATCH(0.01,End_Bal,-1)+1</definedName>
    <definedName name="aaa">MATCH(0.01,End_Bal,-1)+1</definedName>
    <definedName name="agencias">[2]Listas!$U$2:$U$10</definedName>
    <definedName name="avvillas" localSheetId="47">#REF!</definedName>
    <definedName name="avvillas" localSheetId="0">#REF!</definedName>
    <definedName name="avvillas" localSheetId="6">#REF!</definedName>
    <definedName name="avvillas" localSheetId="1">#REF!</definedName>
    <definedName name="avvillas">#REF!</definedName>
    <definedName name="BANCOS">[3]BANCOS!$A$2:$A$25</definedName>
    <definedName name="BASE_DATOS_ESTUDIO_CRED" localSheetId="47">#REF!</definedName>
    <definedName name="BASE_DATOS_ESTUDIO_CRED" localSheetId="0">#REF!</definedName>
    <definedName name="BASE_DATOS_ESTUDIO_CRED" localSheetId="6">#REF!</definedName>
    <definedName name="BASE_DATOS_ESTUDIO_CRED">#REF!</definedName>
    <definedName name="BASE1F" localSheetId="47">#REF!</definedName>
    <definedName name="BASE1F" localSheetId="62">#REF!</definedName>
    <definedName name="BASE1F" localSheetId="8">#REF!</definedName>
    <definedName name="BASE1F">#REF!</definedName>
    <definedName name="_xlnm.Database" localSheetId="47">#REF!</definedName>
    <definedName name="_xlnm.Database">#REF!</definedName>
    <definedName name="Beg_Bal" localSheetId="47">#REF!</definedName>
    <definedName name="Beg_Bal" localSheetId="1">#REF!</definedName>
    <definedName name="Beg_Bal">#REF!</definedName>
    <definedName name="cartera" localSheetId="47">#REF!</definedName>
    <definedName name="cartera" localSheetId="1">#REF!</definedName>
    <definedName name="cartera">#REF!</definedName>
    <definedName name="clientes" localSheetId="47">#REF!</definedName>
    <definedName name="clientes" localSheetId="1">#REF!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47">#REF!</definedName>
    <definedName name="Data" localSheetId="0">#REF!</definedName>
    <definedName name="Data" localSheetId="6">#REF!</definedName>
    <definedName name="Data" localSheetId="1">#REF!</definedName>
    <definedName name="Data">#REF!</definedName>
    <definedName name="depositos" localSheetId="47">#REF!</definedName>
    <definedName name="depositos" localSheetId="1">#REF!</definedName>
    <definedName name="depositos">#REF!</definedName>
    <definedName name="DINERS" localSheetId="47">#REF!</definedName>
    <definedName name="DINERS" localSheetId="1">#REF!</definedName>
    <definedName name="DINERS">#REF!</definedName>
    <definedName name="End_Bal" localSheetId="47">#REF!</definedName>
    <definedName name="End_Bal" localSheetId="1">#REF!</definedName>
    <definedName name="End_Bal">#REF!</definedName>
    <definedName name="ESCENARIOS">'[6]DATOS CALIFICACION'!$T$36:$T$39</definedName>
    <definedName name="Extra_Pay" localSheetId="47">#REF!</definedName>
    <definedName name="Extra_Pay" localSheetId="0">#REF!</definedName>
    <definedName name="Extra_Pay" localSheetId="6">#REF!</definedName>
    <definedName name="Extra_Pay" localSheetId="1">#REF!</definedName>
    <definedName name="Extra_Pay">#REF!</definedName>
    <definedName name="FECHA" localSheetId="47">#REF!</definedName>
    <definedName name="FECHA" localSheetId="1">#REF!</definedName>
    <definedName name="FECHA">#REF!</definedName>
    <definedName name="Fecha_de_Corte" localSheetId="47">#REF!</definedName>
    <definedName name="Fecha_de_Corte" localSheetId="62">#REF!</definedName>
    <definedName name="Fecha_de_Corte" localSheetId="8">#REF!</definedName>
    <definedName name="Fecha_de_Corte">#REF!</definedName>
    <definedName name="fechacorte" localSheetId="62">[7]Hoja1!$A$3:$A$15</definedName>
    <definedName name="fechacorte" localSheetId="8">[7]Hoja1!$A$3:$A$15</definedName>
    <definedName name="fechacorte">[8]Hoja1!$A$3:$A$15</definedName>
    <definedName name="Full_Print" localSheetId="47">#REF!</definedName>
    <definedName name="Full_Print" localSheetId="0">#REF!</definedName>
    <definedName name="Full_Print" localSheetId="6">#REF!</definedName>
    <definedName name="Full_Print" localSheetId="1">#REF!</definedName>
    <definedName name="Full_Print">#REF!</definedName>
    <definedName name="Header_Row">ROW(#REF!)</definedName>
    <definedName name="INSTITUTO_SALVAMENTO">INDIRECT('[4]+DATOS'!$AD$5)</definedName>
    <definedName name="Int" localSheetId="47">#REF!</definedName>
    <definedName name="Int" localSheetId="1">#REF!</definedName>
    <definedName name="Int">#REF!</definedName>
    <definedName name="Interest_Rate" localSheetId="47">#REF!</definedName>
    <definedName name="Interest_Rate" localSheetId="1">#REF!</definedName>
    <definedName name="Interest_Rate">#REF!</definedName>
    <definedName name="ITEM" localSheetId="47">#REF!</definedName>
    <definedName name="ITEM" localSheetId="1">#REF!</definedName>
    <definedName name="ITEM">#REF!</definedName>
    <definedName name="Last_Row" localSheetId="14">#N/A</definedName>
    <definedName name="Last_Row" localSheetId="11">#N/A</definedName>
    <definedName name="Last_Row" localSheetId="13">#N/A</definedName>
    <definedName name="Last_Row" localSheetId="16">#N/A</definedName>
    <definedName name="Last_Row" localSheetId="15">#N/A</definedName>
    <definedName name="Last_Row" localSheetId="12">#N/A</definedName>
    <definedName name="Last_Row" localSheetId="9">#N/A</definedName>
    <definedName name="Last_Row" localSheetId="10">#N/A</definedName>
    <definedName name="Last_Row" localSheetId="18">#N/A</definedName>
    <definedName name="Last_Row" localSheetId="47">IF([9]COOADAMS!Values_Entered,Header_Row+[9]COOADAMS!Number_of_Payments,Header_Row)</definedName>
    <definedName name="Last_Row" localSheetId="48">IF([9]COOADAMS!Values_Entered,Header_Row+[9]COOADAMS!Number_of_Payments,Header_Row)</definedName>
    <definedName name="Last_Row" localSheetId="49">IF([9]COOADAMS!Values_Entered,Header_Row+[9]COOADAMS!Number_of_Payments,Header_Row)</definedName>
    <definedName name="Last_Row" localSheetId="50">IF([9]COOADAMS!Values_Entered,Header_Row+[9]COOADAMS!Number_of_Payments,Header_Row)</definedName>
    <definedName name="Last_Row" localSheetId="51">#N/A</definedName>
    <definedName name="Last_Row" localSheetId="52">#N/A</definedName>
    <definedName name="Last_Row" localSheetId="53">#N/A</definedName>
    <definedName name="Last_Row" localSheetId="54">#N/A</definedName>
    <definedName name="Last_Row" localSheetId="55">#N/A</definedName>
    <definedName name="Last_Row" localSheetId="56">#N/A</definedName>
    <definedName name="Last_Row" localSheetId="57">#N/A</definedName>
    <definedName name="Last_Row" localSheetId="58">#N/A</definedName>
    <definedName name="Last_Row" localSheetId="59">#N/A</definedName>
    <definedName name="Last_Row" localSheetId="60">#N/A</definedName>
    <definedName name="Last_Row" localSheetId="61">#N/A</definedName>
    <definedName name="Last_Row" localSheetId="24">#N/A</definedName>
    <definedName name="Last_Row" localSheetId="0">IF([9]COOADAMS!Values_Entered,Header_Row+[9]COOADAMS!Number_of_Payments,Header_Row)</definedName>
    <definedName name="Last_Row" localSheetId="6">IF([9]COOADAMS!Values_Entered,Header_Row+[9]COOADAMS!Number_of_Payments,Header_Row)</definedName>
    <definedName name="Last_Row" localSheetId="5">#N/A</definedName>
    <definedName name="Last_Row" localSheetId="8">#N/A</definedName>
    <definedName name="Last_Row" localSheetId="1">IF([9]COOADAMS!Values_Entered,Header_Row+[9]COOADAMS!Number_of_Payments,Header_Row)</definedName>
    <definedName name="Last_Row" localSheetId="3">IF([9]COOADAMS!Values_Entered,Header_Row+[9]COOADAMS!Number_of_Payments,Header_Row)</definedName>
    <definedName name="Last_Row">IF([9]COOADAMS!Values_Entered,Header_Row+[9]COOADAMS!Number_of_Payments,Header_Row)</definedName>
    <definedName name="Lista" localSheetId="47">{1,2,3,4;5,6,7,8;9,10,11,12;13,14,15,16}</definedName>
    <definedName name="Lista" localSheetId="48">{1,2,3,4;5,6,7,8;9,10,11,12;13,14,15,16}</definedName>
    <definedName name="Lista" localSheetId="49">{1,2,3,4;5,6,7,8;9,10,11,12;13,14,15,16}</definedName>
    <definedName name="Lista" localSheetId="50">{1,2,3,4;5,6,7,8;9,10,11,12;13,14,15,16}</definedName>
    <definedName name="Lista" localSheetId="0">{1,2,3,4;5,6,7,8;9,10,11,12;13,14,15,16}</definedName>
    <definedName name="Lista" localSheetId="6">{1,2,3,4;5,6,7,8;9,10,11,12;13,14,15,16}</definedName>
    <definedName name="Lista">{1,2,3,4;5,6,7,8;9,10,11,12;13,14,15,16}</definedName>
    <definedName name="Loan_Amount" localSheetId="1">#REF!</definedName>
    <definedName name="Loan_Amount">#REF!</definedName>
    <definedName name="Loan_Start" localSheetId="47">#REF!</definedName>
    <definedName name="Loan_Start" localSheetId="1">#REF!</definedName>
    <definedName name="Loan_Start">#REF!</definedName>
    <definedName name="Loan_Years" localSheetId="47">#REF!</definedName>
    <definedName name="Loan_Years" localSheetId="1">#REF!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47">#REF!</definedName>
    <definedName name="MONITOR" localSheetId="0">#REF!</definedName>
    <definedName name="MONITOR" localSheetId="6">#REF!</definedName>
    <definedName name="MONITOR" localSheetId="1">#REF!</definedName>
    <definedName name="MONITOR">#REF!</definedName>
    <definedName name="MONITOR_AVVILLAS" localSheetId="47">#REF!</definedName>
    <definedName name="MONITOR_AVVILLAS" localSheetId="1">#REF!</definedName>
    <definedName name="MONITOR_AVVILLAS">#REF!</definedName>
    <definedName name="Net_Income" localSheetId="47">#REF!</definedName>
    <definedName name="Net_Income" localSheetId="1">#REF!</definedName>
    <definedName name="Net_Income">#REF!</definedName>
    <definedName name="NetIncomeGrowth" localSheetId="47">#REF!</definedName>
    <definedName name="NetIncomeGrowth" localSheetId="1">#REF!</definedName>
    <definedName name="NetIncomeGrowth">#REF!</definedName>
    <definedName name="nits" localSheetId="47">#REF!</definedName>
    <definedName name="nits" localSheetId="1">#REF!</definedName>
    <definedName name="nits">#REF!</definedName>
    <definedName name="NOMBRE">[11]ESTUDIO!$L$6</definedName>
    <definedName name="NombreRango1" localSheetId="47">#REF!</definedName>
    <definedName name="NombreRango1" localSheetId="0">#REF!</definedName>
    <definedName name="NombreRango1" localSheetId="6">#REF!</definedName>
    <definedName name="NombreRango1" localSheetId="1">#REF!</definedName>
    <definedName name="NombreRango1">#REF!</definedName>
    <definedName name="NOMINA">[11]ESTUDIO!$AE$107</definedName>
    <definedName name="Num_Pmt_Per_Year" localSheetId="47">#REF!</definedName>
    <definedName name="Num_Pmt_Per_Year" localSheetId="0">#REF!</definedName>
    <definedName name="Num_Pmt_Per_Year" localSheetId="6">#REF!</definedName>
    <definedName name="Num_Pmt_Per_Year" localSheetId="1">#REF!</definedName>
    <definedName name="Num_Pmt_Per_Year">#REF!</definedName>
    <definedName name="Number_of_Payments" localSheetId="47">MATCH(0.01,'26. solvencia - solidez'!End_Bal,-1)+1</definedName>
    <definedName name="Number_of_Payments" localSheetId="48">MATCH(0.01,End_Bal,-1)+1</definedName>
    <definedName name="Number_of_Payments" localSheetId="49">MATCH(0.01,End_Bal,-1)+1</definedName>
    <definedName name="Number_of_Payments" localSheetId="50">MATCH(0.01,End_Bal,-1)+1</definedName>
    <definedName name="Number_of_Payments" localSheetId="0">MATCH(0.01,End_Bal,-1)+1</definedName>
    <definedName name="Number_of_Payments" localSheetId="6">MATCH(0.01,End_Bal,-1)+1</definedName>
    <definedName name="Number_of_Payments" localSheetId="1">MATCH(0.01,'Plan de Continuidad'!End_Bal,-1)+1</definedName>
    <definedName name="Number_of_Payments" localSheetId="3">MATCH(0.01,End_Bal,-1)+1</definedName>
    <definedName name="Number_of_Payments">MATCH(0.01,End_Bal,-1)+1</definedName>
    <definedName name="Other_Growth" localSheetId="1">#REF!</definedName>
    <definedName name="Other_Growth">#REF!</definedName>
    <definedName name="Pay_Date" localSheetId="47">#REF!</definedName>
    <definedName name="Pay_Date" localSheetId="1">#REF!</definedName>
    <definedName name="Pay_Date">#REF!</definedName>
    <definedName name="Pay_Num" localSheetId="47">#REF!</definedName>
    <definedName name="Pay_Num" localSheetId="1">#REF!</definedName>
    <definedName name="Pay_Num">#REF!</definedName>
    <definedName name="Payment_Date" localSheetId="14">DATE(YEAR([0]!Loan_Start),MONTH([0]!Loan_Start)+Payment_Number,DAY([0]!Loan_Start))</definedName>
    <definedName name="Payment_Date" localSheetId="11">DATE(YEAR([0]!Loan_Start),MONTH([0]!Loan_Start)+Payment_Number,DAY([0]!Loan_Start))</definedName>
    <definedName name="Payment_Date" localSheetId="13">DATE(YEAR([0]!Loan_Start),MONTH([0]!Loan_Start)+Payment_Number,DAY([0]!Loan_Start))</definedName>
    <definedName name="Payment_Date" localSheetId="16">DATE(YEAR([0]!Loan_Start),MONTH([0]!Loan_Start)+Payment_Number,DAY([0]!Loan_Start))</definedName>
    <definedName name="Payment_Date" localSheetId="15">DATE(YEAR([0]!Loan_Start),MONTH([0]!Loan_Start)+Payment_Number,DAY([0]!Loan_Start))</definedName>
    <definedName name="Payment_Date" localSheetId="12">DATE(YEAR([0]!Loan_Start),MONTH([0]!Loan_Start)+Payment_Number,DAY([0]!Loan_Start))</definedName>
    <definedName name="Payment_Date" localSheetId="9">DATE(YEAR([0]!Loan_Start),MONTH([0]!Loan_Start)+Payment_Number,DAY([0]!Loan_Start))</definedName>
    <definedName name="Payment_Date" localSheetId="10">DATE(YEAR([0]!Loan_Start),MONTH([0]!Loan_Start)+Payment_Number,DAY([0]!Loan_Start))</definedName>
    <definedName name="Payment_Date" localSheetId="18">DATE(YEAR([0]!Loan_Start),MONTH([0]!Loan_Start)+Payment_Number,DAY([0]!Loan_Start))</definedName>
    <definedName name="Payment_Date" localSheetId="47">DATE(YEAR('26. solvencia - solidez'!Loan_Start),MONTH('26. solvencia - solidez'!Loan_Start)+Payment_Number,DAY('26. solvencia - solidez'!Loan_Start))</definedName>
    <definedName name="Payment_Date" localSheetId="48">DATE(YEAR(Loan_Start),MONTH(Loan_Start)+Payment_Number,DAY(Loan_Start))</definedName>
    <definedName name="Payment_Date" localSheetId="49">DATE(YEAR(Loan_Start),MONTH(Loan_Start)+Payment_Number,DAY(Loan_Start))</definedName>
    <definedName name="Payment_Date" localSheetId="50">DATE(YEAR(Loan_Start),MONTH(Loan_Start)+Payment_Number,DAY(Loan_Start))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55">DATE(YEAR([0]!Loan_Start),MONTH([0]!Loan_Start)+Payment_Number,DAY([0]!Loan_Start))</definedName>
    <definedName name="Payment_Date" localSheetId="56">DATE(YEAR([0]!Loan_Start),MONTH([0]!Loan_Start)+Payment_Number,DAY([0]!Loan_Start))</definedName>
    <definedName name="Payment_Date" localSheetId="57">DATE(YEAR([0]!Loan_Start),MONTH([0]!Loan_Start)+Payment_Number,DAY([0]!Loan_Start))</definedName>
    <definedName name="Payment_Date" localSheetId="58">DATE(YEAR([0]!Loan_Start),MONTH([0]!Loan_Start)+Payment_Number,DAY([0]!Loan_Start))</definedName>
    <definedName name="Payment_Date" localSheetId="59">DATE(YEAR([0]!Loan_Start),MONTH([0]!Loan_Start)+Payment_Number,DAY([0]!Loan_Start))</definedName>
    <definedName name="Payment_Date" localSheetId="60">DATE(YEAR([0]!Loan_Start),MONTH([0]!Loan_Start)+Payment_Number,DAY([0]!Loan_Start))</definedName>
    <definedName name="Payment_Date" localSheetId="61">DATE(YEAR([0]!Loan_Start),MONTH([0]!Loan_Start)+Payment_Number,DAY([0]!Loan_Start))</definedName>
    <definedName name="Payment_Date" localSheetId="24">DATE(YEAR([0]!Loan_Start),MONTH([0]!Loan_Start)+Payment_Number,DAY([0]!Loan_Start))</definedName>
    <definedName name="Payment_Date" localSheetId="0">DATE(YEAR(Loan_Start),MONTH(Loan_Start)+Payment_Number,DAY(Loan_Start))</definedName>
    <definedName name="Payment_Date" localSheetId="6">DATE(YEAR(Loan_Start),MONTH(Loan_Start)+Payment_Number,DAY(Loan_Start))</definedName>
    <definedName name="Payment_Date" localSheetId="5">DATE(YEAR([0]!Loan_Start),MONTH([0]!Loan_Start)+Payment_Number,DAY([0]!Loan_Start))</definedName>
    <definedName name="Payment_Date" localSheetId="8">DATE(YEAR([0]!Loan_Start),MONTH([0]!Loan_Start)+Payment_Number,DAY([0]!Loan_Start))</definedName>
    <definedName name="Payment_Date" localSheetId="1">DATE(YEAR('Plan de Continuidad'!Loan_Start),MONTH('Plan de Continuidad'!Loan_Start)+Payment_Number,DAY('Plan de Continuidad'!Loan_Start))</definedName>
    <definedName name="Payment_Date" localSheetId="3">DATE(YEAR(Loan_Start),MONTH(Loan_Start)+Payment_Number,DAY(Loan_Start))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1">#REF!</definedName>
    <definedName name="Princ">#REF!</definedName>
    <definedName name="Print_Area_Reset" localSheetId="14">OFFSET([0]!Full_Print,0,0,'0. ALN sobre aportes y pasivos'!Last_Row)</definedName>
    <definedName name="Print_Area_Reset" localSheetId="11">OFFSET([0]!Full_Print,0,0,'0. Eficiencia operativa depurad'!Last_Row)</definedName>
    <definedName name="Print_Area_Reset" localSheetId="13">OFFSET([0]!Full_Print,0,0,'0. Estructura financiera'!Last_Row)</definedName>
    <definedName name="Print_Area_Reset" localSheetId="16">OFFSET([0]!Full_Print,0,0,'0. Participacion cartera'!Last_Row)</definedName>
    <definedName name="Print_Area_Reset" localSheetId="15">OFFSET([0]!Full_Print,0,0,'0. Rentabilidad de la cartera'!Last_Row)</definedName>
    <definedName name="Print_Area_Reset" localSheetId="12">OFFSET([0]!Full_Print,0,0,'0. rentabilidad de las inversio'!Last_Row)</definedName>
    <definedName name="Print_Area_Reset" localSheetId="9">OFFSET([0]!Full_Print,0,0,'0. transferencia solidaria'!Last_Row)</definedName>
    <definedName name="Print_Area_Reset" localSheetId="10">OFFSET([0]!Full_Print,0,0,'0.margen operacional depurado'!Last_Row)</definedName>
    <definedName name="Print_Area_Reset" localSheetId="18">OFFSET([0]!Full_Print,0,0,'1. SARC - Calidad (con castigo)'!Last_Row)</definedName>
    <definedName name="Print_Area_Reset" localSheetId="47">OFFSET('26. solvencia - solidez'!Full_Print,0,0,'26. solvencia - solidez'!Last_Row)</definedName>
    <definedName name="Print_Area_Reset" localSheetId="48">OFFSET(Full_Print,0,0,'26.1. cuc'!Last_Row)</definedName>
    <definedName name="Print_Area_Reset" localSheetId="49">OFFSET(Full_Print,0,0,'26.2. PONDERACION'!Last_Row)</definedName>
    <definedName name="Print_Area_Reset" localSheetId="50">OFFSET(Full_Print,0,0,'26.3. patrimonio'!Last_Row)</definedName>
    <definedName name="Print_Area_Reset" localSheetId="51">OFFSET([0]!Full_Print,0,0,'27. Irreduc  Total'!Last_Row)</definedName>
    <definedName name="Print_Area_Reset" localSheetId="52">OFFSET([0]!Full_Print,0,0,'28. Capital institucional'!Last_Row)</definedName>
    <definedName name="Print_Area_Reset" localSheetId="53">OFFSET([0]!Full_Print,0,0,'29. Activo productivo'!Last_Row)</definedName>
    <definedName name="Print_Area_Reset" localSheetId="54">OFFSET([0]!Full_Print,0,0,'30. Cobertura Cartera improduc'!Last_Row)</definedName>
    <definedName name="Print_Area_Reset" localSheetId="55">OFFSET([0]!Full_Print,0,0,'31. Margen Financiero'!Last_Row)</definedName>
    <definedName name="Print_Area_Reset" localSheetId="56">OFFSET([0]!Full_Print,0,0,'32. Margen Operacional'!Last_Row)</definedName>
    <definedName name="Print_Area_Reset" localSheetId="57">OFFSET([0]!Full_Print,0,0,'33. Endeudamiento bancario'!Last_Row)</definedName>
    <definedName name="Print_Area_Reset" localSheetId="58">OFFSET([0]!Full_Print,0,0,'34. Estructura de Balance'!Last_Row)</definedName>
    <definedName name="Print_Area_Reset" localSheetId="59">OFFSET([0]!Full_Print,0,0,'35. Rentabilidad del patrimonio'!Last_Row)</definedName>
    <definedName name="Print_Area_Reset" localSheetId="60">OFFSET([0]!Full_Print,0,0,'36. Margen NETO'!Last_Row)</definedName>
    <definedName name="Print_Area_Reset" localSheetId="61">OFFSET([0]!Full_Print,0,0,'37. Rentabilidad FUENTES'!Last_Row)</definedName>
    <definedName name="Print_Area_Reset" localSheetId="24">OFFSET([0]!Full_Print,0,0,'7. SARC - Cobertura TOTAL'!Last_Row)</definedName>
    <definedName name="Print_Area_Reset" localSheetId="0">OFFSET('ANEXO 1 - Manual SIAR'!Full_Print,0,0,'ANEXO 1 - Manual SIAR'!Last_Row)</definedName>
    <definedName name="Print_Area_Reset" localSheetId="6">OFFSET('CAPACIDAD PATRIMONIAL'!Full_Print,0,0,'CAPACIDAD PATRIMONIAL'!Last_Row)</definedName>
    <definedName name="Print_Area_Reset" localSheetId="5">OFFSET([0]!Full_Print,0,0,'Cronograma COMITE SIAR'!Last_Row)</definedName>
    <definedName name="Print_Area_Reset" localSheetId="8">OFFSET([0]!Full_Print,0,0,'Indicadores SIAR EVOLUCION'!Last_Row)</definedName>
    <definedName name="Print_Area_Reset" localSheetId="1">OFFSET('Plan de Continuidad'!Full_Print,0,0,'Plan de Continuidad'!Last_Row)</definedName>
    <definedName name="Print_Area_Reset" localSheetId="3">OFFSET(Full_Print,0,0,'riesgo inherente-Anexo '!Last_Row)</definedName>
    <definedName name="Print_Area_Reset">OFFSET(Full_Print,0,0,Last_Row)</definedName>
    <definedName name="Rand1" localSheetId="47">#REF!</definedName>
    <definedName name="Rand1" localSheetId="1">#REF!</definedName>
    <definedName name="Rand1">#REF!</definedName>
    <definedName name="Rand2" localSheetId="47">#REF!</definedName>
    <definedName name="Rand2" localSheetId="1">#REF!</definedName>
    <definedName name="Rand2">#REF!</definedName>
    <definedName name="RangoBeneficiosNetos">[12]DatosResumen!$B$9:$B$19,[12]DatosResumen!$D$9:$D$19</definedName>
    <definedName name="Retail_Growth" localSheetId="47">#REF!</definedName>
    <definedName name="Retail_Growth" localSheetId="0">#REF!</definedName>
    <definedName name="Retail_Growth" localSheetId="6">#REF!</definedName>
    <definedName name="Retail_Growth" localSheetId="1">#REF!</definedName>
    <definedName name="Retail_Growth">#REF!</definedName>
    <definedName name="Revenue" localSheetId="47">#REF!</definedName>
    <definedName name="Revenue" localSheetId="1">#REF!</definedName>
    <definedName name="Revenue">#REF!</definedName>
    <definedName name="RevenueGrowth" localSheetId="47">#REF!</definedName>
    <definedName name="RevenueGrowth" localSheetId="1">#REF!</definedName>
    <definedName name="RevenueGrowth">#REF!</definedName>
    <definedName name="Sched_Pay" localSheetId="47">#REF!</definedName>
    <definedName name="Sched_Pay" localSheetId="1">#REF!</definedName>
    <definedName name="Sched_Pay">#REF!</definedName>
    <definedName name="Scheduled_Extra_Payments" localSheetId="47">#REF!</definedName>
    <definedName name="Scheduled_Extra_Payments" localSheetId="1">#REF!</definedName>
    <definedName name="Scheduled_Extra_Payments">#REF!</definedName>
    <definedName name="Scheduled_Interest_Rate" localSheetId="47">#REF!</definedName>
    <definedName name="Scheduled_Interest_Rate" localSheetId="1">#REF!</definedName>
    <definedName name="Scheduled_Interest_Rate">#REF!</definedName>
    <definedName name="Scheduled_Monthly_Payment" localSheetId="47">#REF!</definedName>
    <definedName name="Scheduled_Monthly_Payment" localSheetId="1">#REF!</definedName>
    <definedName name="Scheduled_Monthly_Payment">#REF!</definedName>
    <definedName name="sdfda" localSheetId="14">Scheduled_Payment+Extra_Payment</definedName>
    <definedName name="sdfda" localSheetId="11">Scheduled_Payment+Extra_Payment</definedName>
    <definedName name="sdfda" localSheetId="13">Scheduled_Payment+Extra_Payment</definedName>
    <definedName name="sdfda" localSheetId="16">Scheduled_Payment+Extra_Payment</definedName>
    <definedName name="sdfda" localSheetId="15">Scheduled_Payment+Extra_Payment</definedName>
    <definedName name="sdfda" localSheetId="12">Scheduled_Payment+Extra_Payment</definedName>
    <definedName name="sdfda" localSheetId="9">Scheduled_Payment+Extra_Payment</definedName>
    <definedName name="sdfda" localSheetId="10">Scheduled_Payment+Extra_Payment</definedName>
    <definedName name="sdfda" localSheetId="18">Scheduled_Payment+Extra_Payment</definedName>
    <definedName name="sdfda" localSheetId="47">Scheduled_Payment+Extra_Payment</definedName>
    <definedName name="sdfda" localSheetId="48">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55">Scheduled_Payment+Extra_Payment</definedName>
    <definedName name="sdfda" localSheetId="56">Scheduled_Payment+Extra_Payment</definedName>
    <definedName name="sdfda" localSheetId="57">Scheduled_Payment+Extra_Payment</definedName>
    <definedName name="sdfda" localSheetId="58">Scheduled_Payment+Extra_Payment</definedName>
    <definedName name="sdfda" localSheetId="59">Scheduled_Payment+Extra_Payment</definedName>
    <definedName name="sdfda" localSheetId="60">Scheduled_Payment+Extra_Payment</definedName>
    <definedName name="sdfda" localSheetId="61">Scheduled_Payment+Extra_Payment</definedName>
    <definedName name="sdfda" localSheetId="24">Scheduled_Payment+Extra_Payment</definedName>
    <definedName name="sdfda" localSheetId="0">Scheduled_Payment+Extra_Payment</definedName>
    <definedName name="sdfda" localSheetId="6">Scheduled_Payment+Extra_Payment</definedName>
    <definedName name="sdfda" localSheetId="5">Scheduled_Payment+Extra_Payment</definedName>
    <definedName name="sdfda" localSheetId="8">Scheduled_Payment+Extra_Payment</definedName>
    <definedName name="sdfda" localSheetId="1">Scheduled_Payment+Extra_Payment</definedName>
    <definedName name="sdfda" localSheetId="3">Scheduled_Payment+Extra_Payment</definedName>
    <definedName name="sdfda">Scheduled_Payment+Extra_Payment</definedName>
    <definedName name="seg" localSheetId="47">#REF!</definedName>
    <definedName name="seg" localSheetId="0">#REF!</definedName>
    <definedName name="seg" localSheetId="6">#REF!</definedName>
    <definedName name="seg" localSheetId="1">#REF!</definedName>
    <definedName name="seg">#REF!</definedName>
    <definedName name="SIN_MEDIDA">INDIRECT('[4]+DATOS'!$AD$9)</definedName>
    <definedName name="TABLA" localSheetId="47">#REF!</definedName>
    <definedName name="TABLA" localSheetId="1">#REF!</definedName>
    <definedName name="TABLA">#REF!</definedName>
    <definedName name="tablasJG" localSheetId="47">#REF!</definedName>
    <definedName name="tablasJG" localSheetId="1">#REF!</definedName>
    <definedName name="tablasJG">#REF!</definedName>
    <definedName name="Table1" localSheetId="47">#REF!</definedName>
    <definedName name="Table1" localSheetId="1">#REF!</definedName>
    <definedName name="Table1">#REF!</definedName>
    <definedName name="tablita" localSheetId="47">#REF!</definedName>
    <definedName name="tablita" localSheetId="1">#REF!</definedName>
    <definedName name="tablita">#REF!</definedName>
    <definedName name="Tasa_Periódica">'[13]Tabla de Amortización'!$C$16/12</definedName>
    <definedName name="Tax_Growth" localSheetId="47">#REF!</definedName>
    <definedName name="Tax_Growth" localSheetId="0">#REF!</definedName>
    <definedName name="Tax_Growth" localSheetId="6">#REF!</definedName>
    <definedName name="Tax_Growth" localSheetId="1">#REF!</definedName>
    <definedName name="Tax_Growth">#REF!</definedName>
    <definedName name="TemporalAportes" localSheetId="47">#REF!</definedName>
    <definedName name="TemporalAportes">#REF!</definedName>
    <definedName name="TemporalContractual" localSheetId="47">#REF!</definedName>
    <definedName name="TemporalContractual">#REF!</definedName>
    <definedName name="_xlnm.Print_Titles" localSheetId="1">'Plan de Continuidad'!$1:$1</definedName>
    <definedName name="_xlnm.Print_Titles">#N/A</definedName>
    <definedName name="Total_Interest" localSheetId="47">#REF!</definedName>
    <definedName name="Total_Interest" localSheetId="1">#REF!</definedName>
    <definedName name="Total_Interest">#REF!</definedName>
    <definedName name="Total_Pay" localSheetId="47">#REF!</definedName>
    <definedName name="Total_Pay" localSheetId="1">#REF!</definedName>
    <definedName name="Total_Pay">#REF!</definedName>
    <definedName name="Total_Payment" localSheetId="14">Scheduled_Payment+Extra_Payment</definedName>
    <definedName name="Total_Payment" localSheetId="11">Scheduled_Payment+Extra_Payment</definedName>
    <definedName name="Total_Payment" localSheetId="13">Scheduled_Payment+Extra_Payment</definedName>
    <definedName name="Total_Payment" localSheetId="16">Scheduled_Payment+Extra_Payment</definedName>
    <definedName name="Total_Payment" localSheetId="15">Scheduled_Payment+Extra_Payment</definedName>
    <definedName name="Total_Payment" localSheetId="12">Scheduled_Payment+Extra_Payment</definedName>
    <definedName name="Total_Payment" localSheetId="9">Scheduled_Payment+Extra_Payment</definedName>
    <definedName name="Total_Payment" localSheetId="10">Scheduled_Payment+Extra_Payment</definedName>
    <definedName name="Total_Payment" localSheetId="18">Scheduled_Payment+Extra_Payment</definedName>
    <definedName name="Total_Payment" localSheetId="47">Scheduled_Payment+Extra_Payment</definedName>
    <definedName name="Total_Payment" localSheetId="48">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55">Scheduled_Payment+Extra_Payment</definedName>
    <definedName name="Total_Payment" localSheetId="56">Scheduled_Payment+Extra_Payment</definedName>
    <definedName name="Total_Payment" localSheetId="57">Scheduled_Payment+Extra_Payment</definedName>
    <definedName name="Total_Payment" localSheetId="58">Scheduled_Payment+Extra_Payment</definedName>
    <definedName name="Total_Payment" localSheetId="59">Scheduled_Payment+Extra_Payment</definedName>
    <definedName name="Total_Payment" localSheetId="60">Scheduled_Payment+Extra_Payment</definedName>
    <definedName name="Total_Payment" localSheetId="61">Scheduled_Payment+Extra_Payment</definedName>
    <definedName name="Total_Payment" localSheetId="24">Scheduled_Payment+Extra_Payment</definedName>
    <definedName name="Total_Payment" localSheetId="0">Scheduled_Payment+Extra_Payment</definedName>
    <definedName name="Total_Payment" localSheetId="6">Scheduled_Payment+Extra_Payment</definedName>
    <definedName name="Total_Payment" localSheetId="5">Scheduled_Payment+Extra_Payment</definedName>
    <definedName name="Total_Payment" localSheetId="8">Scheduled_Payment+Extra_Payment</definedName>
    <definedName name="Total_Payment" localSheetId="1">Scheduled_Payment+Extra_Payment</definedName>
    <definedName name="Total_Payment" localSheetId="3">Scheduled_Payment+Extra_Payment</definedName>
    <definedName name="Total_Payment">Scheduled_Payment+Extra_Payment</definedName>
    <definedName name="total_por_tipo_de_credito" localSheetId="0">'[14]Hoja1 (2)'!#REF!</definedName>
    <definedName name="total_por_tipo_de_credito" localSheetId="6">'[14]Hoja1 (2)'!#REF!</definedName>
    <definedName name="total_por_tipo_de_credito">'[14]Hoja1 (2)'!#REF!</definedName>
    <definedName name="valor_índice">16</definedName>
    <definedName name="Values_Entered" localSheetId="47">IF(Loan_Amount*'26. solvencia - solidez'!Interest_Rate*'26. solvencia - solidez'!Loan_Years*'26. solvencia - solidez'!Loan_Start&gt;0,1,0)</definedName>
    <definedName name="Values_Entered" localSheetId="48">IF(Loan_Amount*Interest_Rate*Loan_Years*Loan_Start&gt;0,1,0)</definedName>
    <definedName name="Values_Entered" localSheetId="49">IF(Loan_Amount*Interest_Rate*Loan_Years*Loan_Start&gt;0,1,0)</definedName>
    <definedName name="Values_Entered" localSheetId="50">IF(Loan_Amount*Interest_Rate*Loan_Years*Loan_Start&gt;0,1,0)</definedName>
    <definedName name="Values_Entered" localSheetId="0">IF(Loan_Amount*Interest_Rate*Loan_Years*Loan_Start&gt;0,1,0)</definedName>
    <definedName name="Values_Entered" localSheetId="6">IF(Loan_Amount*Interest_Rate*Loan_Years*Loan_Start&gt;0,1,0)</definedName>
    <definedName name="Values_Entered" localSheetId="1">IF('Plan de Continuidad'!Loan_Amount*'Plan de Continuidad'!Interest_Rate*'Plan de Continuidad'!Loan_Years*'Plan de Continuidad'!Loan_Start&gt;0,1,0)</definedName>
    <definedName name="Values_Entered" localSheetId="3">IF(Loan_Amount*Interest_Rate*Loan_Years*Loan_Start&gt;0,1,0)</definedName>
    <definedName name="Values_Entered">IF(Loan_Amount*Interest_Rate*Loan_Years*Loan_Start&gt;0,1,0)</definedName>
    <definedName name="verificar" localSheetId="14">#N/A</definedName>
    <definedName name="verificar" localSheetId="11">#N/A</definedName>
    <definedName name="verificar" localSheetId="13">#N/A</definedName>
    <definedName name="verificar" localSheetId="16">#N/A</definedName>
    <definedName name="verificar" localSheetId="15">#N/A</definedName>
    <definedName name="verificar" localSheetId="12">#N/A</definedName>
    <definedName name="verificar" localSheetId="9">#N/A</definedName>
    <definedName name="verificar" localSheetId="10">#N/A</definedName>
    <definedName name="verificar" localSheetId="18">#N/A</definedName>
    <definedName name="verificar" localSheetId="47">IF([9]COOADAMS!Values_Entered,Header_Row+[9]COOADAMS!Number_of_Payments,Header_Row)</definedName>
    <definedName name="verificar" localSheetId="48">IF([9]COOADAMS!Values_Entered,Header_Row+[9]COOADAMS!Number_of_Payments,Header_Row)</definedName>
    <definedName name="verificar" localSheetId="49">IF([9]COOADAMS!Values_Entered,Header_Row+[9]COOADAMS!Number_of_Payments,Header_Row)</definedName>
    <definedName name="verificar" localSheetId="50">IF([9]COOADAMS!Values_Entered,Header_Row+[9]COOADAMS!Number_of_Payments,Header_Row)</definedName>
    <definedName name="verificar" localSheetId="51">#N/A</definedName>
    <definedName name="verificar" localSheetId="52">#N/A</definedName>
    <definedName name="verificar" localSheetId="53">#N/A</definedName>
    <definedName name="verificar" localSheetId="54">#N/A</definedName>
    <definedName name="verificar" localSheetId="55">#N/A</definedName>
    <definedName name="verificar" localSheetId="56">#N/A</definedName>
    <definedName name="verificar" localSheetId="57">#N/A</definedName>
    <definedName name="verificar" localSheetId="58">#N/A</definedName>
    <definedName name="verificar" localSheetId="59">#N/A</definedName>
    <definedName name="verificar" localSheetId="60">#N/A</definedName>
    <definedName name="verificar" localSheetId="61">#N/A</definedName>
    <definedName name="verificar" localSheetId="24">#N/A</definedName>
    <definedName name="verificar" localSheetId="0">IF([9]COOADAMS!Values_Entered,Header_Row+[9]COOADAMS!Number_of_Payments,Header_Row)</definedName>
    <definedName name="verificar" localSheetId="6">IF([9]COOADAMS!Values_Entered,Header_Row+[9]COOADAMS!Number_of_Payments,Header_Row)</definedName>
    <definedName name="verificar" localSheetId="5">#N/A</definedName>
    <definedName name="verificar" localSheetId="8">#N/A</definedName>
    <definedName name="verificar" localSheetId="1">IF([9]COOADAMS!Values_Entered,Header_Row+[9]COOADAMS!Number_of_Payments,Header_Row)</definedName>
    <definedName name="verificar" localSheetId="3">IF([9]COOADAMS!Values_Entered,Header_Row+[9]COOADAMS!Number_of_Payments,Header_Row)</definedName>
    <definedName name="verificar">IF([9]COOADAMS!Values_Entered,Header_Row+[9]COOADAMS!Number_of_Payments,Header_Row)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I2089" i="5" l="1"/>
  <c r="I2088" i="5"/>
  <c r="I2087" i="5"/>
  <c r="I2086" i="5"/>
  <c r="I2085" i="5"/>
  <c r="I2084" i="5"/>
  <c r="I2083" i="5"/>
  <c r="I2082" i="5"/>
  <c r="I2081" i="5"/>
  <c r="I2080" i="5"/>
  <c r="I2079" i="5"/>
  <c r="I2078" i="5"/>
  <c r="I2077" i="5"/>
  <c r="I2076" i="5"/>
  <c r="I2075" i="5"/>
  <c r="I2074" i="5"/>
  <c r="I2073" i="5"/>
  <c r="I2072" i="5"/>
  <c r="I2071" i="5"/>
  <c r="I2070" i="5"/>
  <c r="I2069" i="5"/>
  <c r="I2068" i="5"/>
  <c r="I2067" i="5"/>
  <c r="I2066" i="5"/>
  <c r="I2065" i="5"/>
  <c r="I2064" i="5"/>
  <c r="I2063" i="5"/>
  <c r="I2062" i="5"/>
  <c r="I2061" i="5"/>
  <c r="I2060" i="5"/>
  <c r="I2059" i="5"/>
  <c r="I2058" i="5"/>
  <c r="I2057" i="5"/>
  <c r="I2056" i="5"/>
  <c r="I2055" i="5"/>
  <c r="I2054" i="5"/>
  <c r="I2053" i="5"/>
  <c r="I2052" i="5"/>
  <c r="I2051" i="5"/>
  <c r="I2050" i="5"/>
  <c r="I2049" i="5"/>
  <c r="I2048" i="5"/>
  <c r="I2047" i="5"/>
  <c r="I2046" i="5"/>
  <c r="I2045" i="5"/>
  <c r="I2044" i="5"/>
  <c r="I2043" i="5"/>
  <c r="I2042" i="5"/>
  <c r="I2041" i="5"/>
  <c r="I2040" i="5"/>
  <c r="I2039" i="5"/>
  <c r="I2038" i="5"/>
  <c r="I2037" i="5"/>
  <c r="I2036" i="5"/>
  <c r="I2035" i="5"/>
  <c r="I2034" i="5"/>
  <c r="I2033" i="5"/>
  <c r="I2032" i="5"/>
  <c r="I2031" i="5"/>
  <c r="I2030" i="5"/>
  <c r="I2029" i="5"/>
  <c r="I2028" i="5"/>
  <c r="I2027" i="5"/>
  <c r="I2026" i="5"/>
  <c r="I2025" i="5"/>
  <c r="I2024" i="5"/>
  <c r="I2023" i="5"/>
  <c r="I2022" i="5"/>
  <c r="I2021" i="5"/>
  <c r="I2020" i="5"/>
  <c r="I2019" i="5"/>
  <c r="I2018" i="5"/>
  <c r="I2017" i="5"/>
  <c r="I2016" i="5"/>
  <c r="I2015" i="5"/>
  <c r="I2014" i="5"/>
  <c r="I2013" i="5"/>
  <c r="I2012" i="5"/>
  <c r="I2011" i="5"/>
  <c r="I2010" i="5"/>
  <c r="I2009" i="5"/>
  <c r="I2008" i="5"/>
  <c r="I2007" i="5"/>
  <c r="I2006" i="5"/>
  <c r="I2005" i="5"/>
  <c r="I2004" i="5"/>
  <c r="I2003" i="5"/>
  <c r="I2002" i="5"/>
  <c r="I2001" i="5"/>
  <c r="I2000" i="5"/>
  <c r="I1999" i="5"/>
  <c r="I1998" i="5"/>
  <c r="I1997" i="5"/>
  <c r="I1996" i="5"/>
  <c r="I1995" i="5"/>
  <c r="I1994" i="5"/>
  <c r="I1993" i="5"/>
  <c r="I1992" i="5"/>
  <c r="I1991" i="5"/>
  <c r="I1990" i="5"/>
  <c r="I1989" i="5"/>
  <c r="I1988" i="5"/>
  <c r="I1987" i="5"/>
  <c r="I1986" i="5"/>
  <c r="I1985" i="5"/>
  <c r="I1984" i="5"/>
  <c r="I1983" i="5"/>
  <c r="I1982" i="5"/>
  <c r="I1981" i="5"/>
  <c r="I1980" i="5"/>
  <c r="I1979" i="5"/>
  <c r="I1978" i="5"/>
  <c r="I1977" i="5"/>
  <c r="I1976" i="5"/>
  <c r="I1975" i="5"/>
  <c r="I1974" i="5"/>
  <c r="I1973" i="5"/>
  <c r="I1972" i="5"/>
  <c r="I1971" i="5"/>
  <c r="I1970" i="5"/>
  <c r="I1969" i="5"/>
  <c r="I1968" i="5"/>
  <c r="I1967" i="5"/>
  <c r="I1966" i="5"/>
  <c r="I1965" i="5"/>
  <c r="I1964" i="5"/>
  <c r="I1963" i="5"/>
  <c r="I1962" i="5"/>
  <c r="I1961" i="5"/>
  <c r="I1960" i="5"/>
  <c r="I1959" i="5"/>
  <c r="I1958" i="5"/>
  <c r="I1957" i="5"/>
  <c r="I1956" i="5"/>
  <c r="I1955" i="5"/>
  <c r="I1954" i="5"/>
  <c r="I1953" i="5"/>
  <c r="I1952" i="5"/>
  <c r="I1951" i="5"/>
  <c r="I1950" i="5"/>
  <c r="I1949" i="5"/>
  <c r="I1948" i="5"/>
  <c r="I1947" i="5"/>
  <c r="I1946" i="5"/>
  <c r="I1945" i="5"/>
  <c r="I1944" i="5"/>
  <c r="I1943" i="5"/>
  <c r="I1942" i="5"/>
  <c r="I1941" i="5"/>
  <c r="I1940" i="5"/>
  <c r="I1939" i="5"/>
  <c r="I1938" i="5"/>
  <c r="I1937" i="5"/>
  <c r="I1936" i="5"/>
  <c r="I1935" i="5"/>
  <c r="I1934" i="5"/>
  <c r="I1933" i="5"/>
  <c r="I1932" i="5"/>
  <c r="I1931" i="5"/>
  <c r="I1930" i="5"/>
  <c r="I1929" i="5"/>
  <c r="I1928" i="5"/>
  <c r="I1927" i="5"/>
  <c r="I1926" i="5"/>
  <c r="I1925" i="5"/>
  <c r="I1924" i="5"/>
  <c r="I1923" i="5"/>
  <c r="I1922" i="5"/>
  <c r="I1921" i="5"/>
  <c r="I1920" i="5"/>
  <c r="I1919" i="5"/>
  <c r="I1918" i="5"/>
  <c r="I1917" i="5"/>
  <c r="I1916" i="5"/>
  <c r="I1915" i="5"/>
  <c r="I1914" i="5"/>
  <c r="I1913" i="5"/>
  <c r="I1912" i="5"/>
  <c r="I1911" i="5"/>
  <c r="I1910" i="5"/>
  <c r="I1909" i="5"/>
  <c r="I1908" i="5"/>
  <c r="I1907" i="5"/>
  <c r="I1906" i="5"/>
  <c r="I1905" i="5"/>
  <c r="I1904" i="5"/>
  <c r="I1903" i="5"/>
  <c r="I1902" i="5"/>
  <c r="I1901" i="5"/>
  <c r="I1900" i="5"/>
  <c r="I1899" i="5"/>
  <c r="I1898" i="5"/>
  <c r="I1897" i="5"/>
  <c r="I1896" i="5"/>
  <c r="I1895" i="5"/>
  <c r="I1894" i="5"/>
  <c r="I1893" i="5"/>
  <c r="I1892" i="5"/>
  <c r="I1891" i="5"/>
  <c r="I1890" i="5"/>
  <c r="I1889" i="5"/>
  <c r="I1888" i="5"/>
  <c r="I1887" i="5"/>
  <c r="I1886" i="5"/>
  <c r="I1885" i="5"/>
  <c r="I1884" i="5"/>
  <c r="I1883" i="5"/>
  <c r="I1882" i="5"/>
  <c r="I1881" i="5"/>
  <c r="I1880" i="5"/>
  <c r="I1879" i="5"/>
  <c r="I1878" i="5"/>
  <c r="I1877" i="5"/>
  <c r="I1876" i="5"/>
  <c r="I1875" i="5"/>
  <c r="I1874" i="5"/>
  <c r="I1873" i="5"/>
  <c r="I1872" i="5"/>
  <c r="I1871" i="5"/>
  <c r="I1870" i="5"/>
  <c r="I1869" i="5"/>
  <c r="I1868" i="5"/>
  <c r="I1867" i="5"/>
  <c r="I1866" i="5"/>
  <c r="I1865" i="5"/>
  <c r="I1864" i="5"/>
  <c r="I1863" i="5"/>
  <c r="I1862" i="5"/>
  <c r="I1861" i="5"/>
  <c r="I1860" i="5"/>
  <c r="I1859" i="5"/>
  <c r="I1858" i="5"/>
  <c r="I1857" i="5"/>
  <c r="I1856" i="5"/>
  <c r="I1855" i="5"/>
  <c r="I1854" i="5"/>
  <c r="I1853" i="5"/>
  <c r="I1852" i="5"/>
  <c r="I1851" i="5"/>
  <c r="I1850" i="5"/>
  <c r="I1849" i="5"/>
  <c r="I1848" i="5"/>
  <c r="I1847" i="5"/>
  <c r="I1846" i="5"/>
  <c r="I1845" i="5"/>
  <c r="I1844" i="5"/>
  <c r="I1843" i="5"/>
  <c r="I1842" i="5"/>
  <c r="I1841" i="5"/>
  <c r="I1840" i="5"/>
  <c r="I1839" i="5"/>
  <c r="I1838" i="5"/>
  <c r="I1837" i="5"/>
  <c r="I1836" i="5"/>
  <c r="I1835" i="5"/>
  <c r="I1834" i="5"/>
  <c r="I1833" i="5"/>
  <c r="I1832" i="5"/>
  <c r="I1831" i="5"/>
  <c r="I1830" i="5"/>
  <c r="I1829" i="5"/>
  <c r="I1828" i="5"/>
  <c r="I1827" i="5"/>
  <c r="I1826" i="5"/>
  <c r="I1825" i="5"/>
  <c r="I1824" i="5"/>
  <c r="I1823" i="5"/>
  <c r="I1822" i="5"/>
  <c r="I1821" i="5"/>
  <c r="I1820" i="5"/>
  <c r="I1819" i="5"/>
  <c r="I1818" i="5"/>
  <c r="I1817" i="5"/>
  <c r="I1816" i="5"/>
  <c r="I1815" i="5"/>
  <c r="I1814" i="5"/>
  <c r="I1813" i="5"/>
  <c r="I1812" i="5"/>
  <c r="I1811" i="5"/>
  <c r="I1810" i="5"/>
  <c r="I1809" i="5"/>
  <c r="I1808" i="5"/>
  <c r="I1807" i="5"/>
  <c r="I1806" i="5"/>
  <c r="I1805" i="5"/>
  <c r="I1804" i="5"/>
  <c r="I1803" i="5"/>
  <c r="I1802" i="5"/>
  <c r="I1801" i="5"/>
  <c r="I1800" i="5"/>
  <c r="I1799" i="5"/>
  <c r="I1798" i="5"/>
  <c r="I1797" i="5"/>
  <c r="I1796" i="5"/>
  <c r="I1795" i="5"/>
  <c r="I1794" i="5"/>
  <c r="I1793" i="5"/>
  <c r="I1792" i="5"/>
  <c r="I1791" i="5"/>
  <c r="I1790" i="5"/>
  <c r="I1789" i="5"/>
  <c r="I1788" i="5"/>
  <c r="I1787" i="5"/>
  <c r="I1786" i="5"/>
  <c r="I1785" i="5"/>
  <c r="I1784" i="5"/>
  <c r="I1783" i="5"/>
  <c r="I1782" i="5"/>
  <c r="I1781" i="5"/>
  <c r="I1780" i="5"/>
  <c r="I1779" i="5"/>
  <c r="I1778" i="5"/>
  <c r="I1777" i="5"/>
  <c r="I1776" i="5"/>
  <c r="I1775" i="5"/>
  <c r="I1774" i="5"/>
  <c r="I1773" i="5"/>
  <c r="I1772" i="5"/>
  <c r="I1771" i="5"/>
  <c r="I1770" i="5"/>
  <c r="I1769" i="5"/>
  <c r="I1768" i="5"/>
  <c r="I1767" i="5"/>
  <c r="I1766" i="5"/>
  <c r="I1765" i="5"/>
  <c r="I1764" i="5"/>
  <c r="I1763" i="5"/>
  <c r="I1762" i="5"/>
  <c r="I1761" i="5"/>
  <c r="I1760" i="5"/>
  <c r="I1759" i="5"/>
  <c r="I1758" i="5"/>
  <c r="I1757" i="5"/>
  <c r="I1756" i="5"/>
  <c r="I1755" i="5"/>
  <c r="I1754" i="5"/>
  <c r="I1753" i="5"/>
  <c r="I1752" i="5"/>
  <c r="I1751" i="5"/>
  <c r="I1750" i="5"/>
  <c r="I1749" i="5"/>
  <c r="I1748" i="5"/>
  <c r="I1747" i="5"/>
  <c r="I1746" i="5"/>
  <c r="I1745" i="5"/>
  <c r="I1744" i="5"/>
  <c r="I1743" i="5"/>
  <c r="I1742" i="5"/>
  <c r="I1741" i="5"/>
  <c r="I1740" i="5"/>
  <c r="I1739" i="5"/>
  <c r="I1738" i="5"/>
  <c r="I1737" i="5"/>
  <c r="I1736" i="5"/>
  <c r="I1735" i="5"/>
  <c r="I1734" i="5"/>
  <c r="I1733" i="5"/>
  <c r="I1732" i="5"/>
  <c r="I1731" i="5"/>
  <c r="I1730" i="5"/>
  <c r="I1729" i="5"/>
  <c r="I1728" i="5"/>
  <c r="I1727" i="5"/>
  <c r="I1726" i="5"/>
  <c r="I1725" i="5"/>
  <c r="I1724" i="5"/>
  <c r="I1723" i="5"/>
  <c r="I1722" i="5"/>
  <c r="I1721" i="5"/>
  <c r="I1720" i="5"/>
  <c r="I1719" i="5"/>
  <c r="I1718" i="5"/>
  <c r="I1717" i="5"/>
  <c r="I1716" i="5"/>
  <c r="I1715" i="5"/>
  <c r="I1714" i="5"/>
  <c r="I1713" i="5"/>
  <c r="I1712" i="5"/>
  <c r="I1711" i="5"/>
  <c r="I1710" i="5"/>
  <c r="I1709" i="5"/>
  <c r="I1708" i="5"/>
  <c r="I1707" i="5"/>
  <c r="I1706" i="5"/>
  <c r="I1705" i="5"/>
  <c r="I1704" i="5"/>
  <c r="I1703" i="5"/>
  <c r="I1702" i="5"/>
  <c r="I1701" i="5"/>
  <c r="I1700" i="5"/>
  <c r="I1699" i="5"/>
  <c r="I1698" i="5"/>
  <c r="I1697" i="5"/>
  <c r="I1696" i="5"/>
  <c r="I1695" i="5"/>
  <c r="I1694" i="5"/>
  <c r="I1693" i="5"/>
  <c r="I1692" i="5"/>
  <c r="I1691" i="5"/>
  <c r="I1690" i="5"/>
  <c r="I1689" i="5"/>
  <c r="I1688" i="5"/>
  <c r="I1687" i="5"/>
  <c r="I1686" i="5"/>
  <c r="I1685" i="5"/>
  <c r="I1684" i="5"/>
  <c r="I1683" i="5"/>
  <c r="I1682" i="5"/>
  <c r="I1681" i="5"/>
  <c r="I1680" i="5"/>
  <c r="I1679" i="5"/>
  <c r="I1678" i="5"/>
  <c r="I1677" i="5"/>
  <c r="I1676" i="5"/>
  <c r="I1675" i="5"/>
  <c r="I1674" i="5"/>
  <c r="I1673" i="5"/>
  <c r="I1672" i="5"/>
  <c r="I1671" i="5"/>
  <c r="I1670" i="5"/>
  <c r="I1669" i="5"/>
  <c r="I1668" i="5"/>
  <c r="I1667" i="5"/>
  <c r="I1666" i="5"/>
  <c r="I1665" i="5"/>
  <c r="I1664" i="5"/>
  <c r="I1663" i="5"/>
  <c r="I1662" i="5"/>
  <c r="I1661" i="5"/>
  <c r="I1660" i="5"/>
  <c r="I1659" i="5"/>
  <c r="I1658" i="5"/>
  <c r="I1657" i="5"/>
  <c r="I1656" i="5"/>
  <c r="I1655" i="5"/>
  <c r="I1654" i="5"/>
  <c r="I1653" i="5"/>
  <c r="I1652" i="5"/>
  <c r="I1651" i="5"/>
  <c r="I1650" i="5"/>
  <c r="I1649" i="5"/>
  <c r="I1648" i="5"/>
  <c r="I1647" i="5"/>
  <c r="I1646" i="5"/>
  <c r="I1645" i="5"/>
  <c r="I1644" i="5"/>
  <c r="I1643" i="5"/>
  <c r="I1642" i="5"/>
  <c r="I1641" i="5"/>
  <c r="I1640" i="5"/>
  <c r="I1639" i="5"/>
  <c r="I1638" i="5"/>
  <c r="I1637" i="5"/>
  <c r="I1636" i="5"/>
  <c r="I1635" i="5"/>
  <c r="I1634" i="5"/>
  <c r="I1633" i="5"/>
  <c r="I1632" i="5"/>
  <c r="I1631" i="5"/>
  <c r="I1630" i="5"/>
  <c r="I1629" i="5"/>
  <c r="I1628" i="5"/>
  <c r="I1627" i="5"/>
  <c r="I1626" i="5"/>
  <c r="I1625" i="5"/>
  <c r="I1624" i="5"/>
  <c r="I1623" i="5"/>
  <c r="I1622" i="5"/>
  <c r="I1621" i="5"/>
  <c r="I1620" i="5"/>
  <c r="I1619" i="5"/>
  <c r="I1618" i="5"/>
  <c r="I1617" i="5"/>
  <c r="I1616" i="5"/>
  <c r="I1615" i="5"/>
  <c r="I1614" i="5"/>
  <c r="I1613" i="5"/>
  <c r="I1612" i="5"/>
  <c r="I1611" i="5"/>
  <c r="I1610" i="5"/>
  <c r="I1609" i="5"/>
  <c r="I1608" i="5"/>
  <c r="I1607" i="5"/>
  <c r="I1606" i="5"/>
  <c r="I1605" i="5"/>
  <c r="I1604" i="5"/>
  <c r="I1603" i="5"/>
  <c r="I1602" i="5"/>
  <c r="I1601" i="5"/>
  <c r="I1600" i="5"/>
  <c r="I1599" i="5"/>
  <c r="I1598" i="5"/>
  <c r="I1597" i="5"/>
  <c r="I1596" i="5"/>
  <c r="I1595" i="5"/>
  <c r="I1594" i="5"/>
  <c r="I1593" i="5"/>
  <c r="I1592" i="5"/>
  <c r="I1591" i="5"/>
  <c r="I1590" i="5"/>
  <c r="I1589" i="5"/>
  <c r="I1588" i="5"/>
  <c r="I1587" i="5"/>
  <c r="I1586" i="5"/>
  <c r="I1585" i="5"/>
  <c r="I1584" i="5"/>
  <c r="I1583" i="5"/>
  <c r="I1582" i="5"/>
  <c r="I1581" i="5"/>
  <c r="I1580" i="5"/>
  <c r="I1579" i="5"/>
  <c r="I1578" i="5"/>
  <c r="I1577" i="5"/>
  <c r="I1576" i="5"/>
  <c r="I1575" i="5"/>
  <c r="I1574" i="5"/>
  <c r="I1573" i="5"/>
  <c r="I1572" i="5"/>
  <c r="I1571" i="5"/>
  <c r="I1570" i="5"/>
  <c r="I1569" i="5"/>
  <c r="I1568" i="5"/>
  <c r="I1567" i="5"/>
  <c r="I1566" i="5"/>
  <c r="I1565" i="5"/>
  <c r="I1564" i="5"/>
  <c r="I1563" i="5"/>
  <c r="I1562" i="5"/>
  <c r="I1561" i="5"/>
  <c r="I1560" i="5"/>
  <c r="I1559" i="5"/>
  <c r="I1558" i="5"/>
  <c r="I1557" i="5"/>
  <c r="I1556" i="5"/>
  <c r="I1555" i="5"/>
  <c r="I1554" i="5"/>
  <c r="I1553" i="5"/>
  <c r="I1552" i="5"/>
  <c r="I1551" i="5"/>
  <c r="I1550" i="5"/>
  <c r="I1549" i="5"/>
  <c r="I1548" i="5"/>
  <c r="I1547" i="5"/>
  <c r="I1546" i="5"/>
  <c r="I1545" i="5"/>
  <c r="I1544" i="5"/>
  <c r="I1543" i="5"/>
  <c r="I1542" i="5"/>
  <c r="I1541" i="5"/>
  <c r="I1540" i="5"/>
  <c r="I1539" i="5"/>
  <c r="I1538" i="5"/>
  <c r="I1537" i="5"/>
  <c r="I1536" i="5"/>
  <c r="I1535" i="5"/>
  <c r="I1534" i="5"/>
  <c r="I1533" i="5"/>
  <c r="I1532" i="5"/>
  <c r="I1531" i="5"/>
  <c r="I1530" i="5"/>
  <c r="I1529" i="5"/>
  <c r="I1528" i="5"/>
  <c r="I1527" i="5"/>
  <c r="I1526" i="5"/>
  <c r="I1525" i="5"/>
  <c r="I1524" i="5"/>
  <c r="I1523" i="5"/>
  <c r="I1522" i="5"/>
  <c r="I1521" i="5"/>
  <c r="I1520" i="5"/>
  <c r="I1519" i="5"/>
  <c r="I1518" i="5"/>
  <c r="I1517" i="5"/>
  <c r="I1516" i="5"/>
  <c r="I1515" i="5"/>
  <c r="I1514" i="5"/>
  <c r="I1513" i="5"/>
  <c r="I1512" i="5"/>
  <c r="I1511" i="5"/>
  <c r="I1510" i="5"/>
  <c r="I1509" i="5"/>
  <c r="I1508" i="5"/>
  <c r="I1507" i="5"/>
  <c r="I1506" i="5"/>
  <c r="I1505" i="5"/>
  <c r="I1504" i="5"/>
  <c r="I1503" i="5"/>
  <c r="I1502" i="5"/>
  <c r="I1501" i="5"/>
  <c r="I1500" i="5"/>
  <c r="I1499" i="5"/>
  <c r="I1498" i="5"/>
  <c r="I1497" i="5"/>
  <c r="I1496" i="5"/>
  <c r="I1495" i="5"/>
  <c r="I1494" i="5"/>
  <c r="I1493" i="5"/>
  <c r="I1492" i="5"/>
  <c r="I1491" i="5"/>
  <c r="I1490" i="5"/>
  <c r="I1489" i="5"/>
  <c r="I1488" i="5"/>
  <c r="I1487" i="5"/>
  <c r="I1486" i="5"/>
  <c r="I1485" i="5"/>
  <c r="I1484" i="5"/>
  <c r="I1483" i="5"/>
  <c r="I1482" i="5"/>
  <c r="I1481" i="5"/>
  <c r="I1480" i="5"/>
  <c r="I1479" i="5"/>
  <c r="I1478" i="5"/>
  <c r="I1477" i="5"/>
  <c r="I1476" i="5"/>
  <c r="I1475" i="5"/>
  <c r="I1474" i="5"/>
  <c r="I1473" i="5"/>
  <c r="I1472" i="5"/>
  <c r="I1471" i="5"/>
  <c r="I1470" i="5"/>
  <c r="I1469" i="5"/>
  <c r="I1468" i="5"/>
  <c r="I1467" i="5"/>
  <c r="I1466" i="5"/>
  <c r="I1465" i="5"/>
  <c r="I1464" i="5"/>
  <c r="I1463" i="5"/>
  <c r="I1462" i="5"/>
  <c r="I1461" i="5"/>
  <c r="I1460" i="5"/>
  <c r="I1459" i="5"/>
  <c r="I1458" i="5"/>
  <c r="I1457" i="5"/>
  <c r="I1456" i="5"/>
  <c r="I1455" i="5"/>
  <c r="I1454" i="5"/>
  <c r="I1453" i="5"/>
  <c r="I1452" i="5"/>
  <c r="I1451" i="5"/>
  <c r="I1450" i="5"/>
  <c r="I1449" i="5"/>
  <c r="I1448" i="5"/>
  <c r="I1447" i="5"/>
  <c r="I1446" i="5"/>
  <c r="I1445" i="5"/>
  <c r="I1444" i="5"/>
  <c r="I1443" i="5"/>
  <c r="I1442" i="5"/>
  <c r="I1441" i="5"/>
  <c r="I1440" i="5"/>
  <c r="I1439" i="5"/>
  <c r="I1438" i="5"/>
  <c r="I1437" i="5"/>
  <c r="I1436" i="5"/>
  <c r="I1435" i="5"/>
  <c r="I1434" i="5"/>
  <c r="I1433" i="5"/>
  <c r="I1432" i="5"/>
  <c r="I1431" i="5"/>
  <c r="I1430" i="5"/>
  <c r="I1429" i="5"/>
  <c r="I1428" i="5"/>
  <c r="I1427" i="5"/>
  <c r="I1426" i="5"/>
  <c r="I1425" i="5"/>
  <c r="I1424" i="5"/>
  <c r="I1423" i="5"/>
  <c r="I1422" i="5"/>
  <c r="I1421" i="5"/>
  <c r="I1420" i="5"/>
  <c r="I1419" i="5"/>
  <c r="I1418" i="5"/>
  <c r="I1417" i="5"/>
  <c r="I1416" i="5"/>
  <c r="I1415" i="5"/>
  <c r="I1414" i="5"/>
  <c r="I1413" i="5"/>
  <c r="I1412" i="5"/>
  <c r="I1411" i="5"/>
  <c r="I1410" i="5"/>
  <c r="I1409" i="5"/>
  <c r="I1408" i="5"/>
  <c r="I1407" i="5"/>
  <c r="I1406" i="5"/>
  <c r="I1405" i="5"/>
  <c r="I1404" i="5"/>
  <c r="I1403" i="5"/>
  <c r="I1402" i="5"/>
  <c r="I1401" i="5"/>
  <c r="I1400" i="5"/>
  <c r="I1399" i="5"/>
  <c r="I1398" i="5"/>
  <c r="I1397" i="5"/>
  <c r="I1396" i="5"/>
  <c r="I1395" i="5"/>
  <c r="I1394" i="5"/>
  <c r="I1393" i="5"/>
  <c r="I1392" i="5"/>
  <c r="I1391" i="5"/>
  <c r="I1390" i="5"/>
  <c r="I1389" i="5"/>
  <c r="I1388" i="5"/>
  <c r="I1387" i="5"/>
  <c r="I1386" i="5"/>
  <c r="I1385" i="5"/>
  <c r="I1384" i="5"/>
  <c r="I1383" i="5"/>
  <c r="I1382" i="5"/>
  <c r="I1381" i="5"/>
  <c r="I1380" i="5"/>
  <c r="I1379" i="5"/>
  <c r="I1378" i="5"/>
  <c r="I1377" i="5"/>
  <c r="I1376" i="5"/>
  <c r="I1375" i="5"/>
  <c r="I1374" i="5"/>
  <c r="I1373" i="5"/>
  <c r="I1372" i="5"/>
  <c r="I1371" i="5"/>
  <c r="I1370" i="5"/>
  <c r="I1369" i="5"/>
  <c r="I1368" i="5"/>
  <c r="I1367" i="5"/>
  <c r="I1366" i="5"/>
  <c r="I1365" i="5"/>
  <c r="I1364" i="5"/>
  <c r="I1363" i="5"/>
  <c r="I1362" i="5"/>
  <c r="I1361" i="5"/>
  <c r="I1360" i="5"/>
  <c r="I1359" i="5"/>
  <c r="I1358" i="5"/>
  <c r="I1357" i="5"/>
  <c r="I1356" i="5"/>
  <c r="I1355" i="5"/>
  <c r="I1354" i="5"/>
  <c r="I1353" i="5"/>
  <c r="I1352" i="5"/>
  <c r="I1351" i="5"/>
  <c r="I1350" i="5"/>
  <c r="I1349" i="5"/>
  <c r="I1348" i="5"/>
  <c r="I1347" i="5"/>
  <c r="I1346" i="5"/>
  <c r="I1345" i="5"/>
  <c r="I1344" i="5"/>
  <c r="I1343" i="5"/>
  <c r="I1342" i="5"/>
  <c r="I1341" i="5"/>
  <c r="I1340" i="5"/>
  <c r="I1339" i="5"/>
  <c r="I1338" i="5"/>
  <c r="I1337" i="5"/>
  <c r="I1336" i="5"/>
  <c r="I1335" i="5"/>
  <c r="I1334" i="5"/>
  <c r="I1333" i="5"/>
  <c r="I1332" i="5"/>
  <c r="I1331" i="5"/>
  <c r="I1330" i="5"/>
  <c r="I1329" i="5"/>
  <c r="I1328" i="5"/>
  <c r="I1327" i="5"/>
  <c r="I1326" i="5"/>
  <c r="I1325" i="5"/>
  <c r="I1324" i="5"/>
  <c r="I1323" i="5"/>
  <c r="I1322" i="5"/>
  <c r="I1321" i="5"/>
  <c r="I1320" i="5"/>
  <c r="I1319" i="5"/>
  <c r="I1318" i="5"/>
  <c r="I1317" i="5"/>
  <c r="I1316" i="5"/>
  <c r="I1315" i="5"/>
  <c r="I1314" i="5"/>
  <c r="I1313" i="5"/>
  <c r="I1312" i="5"/>
  <c r="I1311" i="5"/>
  <c r="I1310" i="5"/>
  <c r="I1309" i="5"/>
  <c r="I1308" i="5"/>
  <c r="I1307" i="5"/>
  <c r="I1306" i="5"/>
  <c r="I1305" i="5"/>
  <c r="I1304" i="5"/>
  <c r="I1303" i="5"/>
  <c r="I1302" i="5"/>
  <c r="I1301" i="5"/>
  <c r="I1300" i="5"/>
  <c r="I1299" i="5"/>
  <c r="I1298" i="5"/>
  <c r="I1297" i="5"/>
  <c r="I1296" i="5"/>
  <c r="I1295" i="5"/>
  <c r="I1294" i="5"/>
  <c r="I1293" i="5"/>
  <c r="I1292" i="5"/>
  <c r="I1291" i="5"/>
  <c r="I1290" i="5"/>
  <c r="I1289" i="5"/>
  <c r="I1288" i="5"/>
  <c r="I1287" i="5"/>
  <c r="I1286" i="5"/>
  <c r="I1285" i="5"/>
  <c r="I1284" i="5"/>
  <c r="I1283" i="5"/>
  <c r="I1282" i="5"/>
  <c r="I1281" i="5"/>
  <c r="I1280" i="5"/>
  <c r="I1279" i="5"/>
  <c r="I1278" i="5"/>
  <c r="I1277" i="5"/>
  <c r="I1276" i="5"/>
  <c r="I1275" i="5"/>
  <c r="I1274" i="5"/>
  <c r="I1273" i="5"/>
  <c r="I1272" i="5"/>
  <c r="I1271" i="5"/>
  <c r="I1270" i="5"/>
  <c r="I1269" i="5"/>
  <c r="I1268" i="5"/>
  <c r="I1267" i="5"/>
  <c r="I1266" i="5"/>
  <c r="I1265" i="5"/>
  <c r="I1264" i="5"/>
  <c r="I1263" i="5"/>
  <c r="I1262" i="5"/>
  <c r="I1261" i="5"/>
  <c r="I1260" i="5"/>
  <c r="I1259" i="5"/>
  <c r="I1258" i="5"/>
  <c r="I1257" i="5"/>
  <c r="I1256" i="5"/>
  <c r="I1255" i="5"/>
  <c r="I1254" i="5"/>
  <c r="I1253" i="5"/>
  <c r="I1252" i="5"/>
  <c r="I1251" i="5"/>
  <c r="I1250" i="5"/>
  <c r="I1249" i="5"/>
  <c r="I1248" i="5"/>
  <c r="I1247" i="5"/>
  <c r="I1246" i="5"/>
  <c r="I1245" i="5"/>
  <c r="I1244" i="5"/>
  <c r="I1243" i="5"/>
  <c r="I1242" i="5"/>
  <c r="I1241" i="5"/>
  <c r="I1240" i="5"/>
  <c r="I1239" i="5"/>
  <c r="I1238" i="5"/>
  <c r="I1237" i="5"/>
  <c r="I1236" i="5"/>
  <c r="I1235" i="5"/>
  <c r="I1234" i="5"/>
  <c r="I1233" i="5"/>
  <c r="I1232" i="5"/>
  <c r="I1231" i="5"/>
  <c r="I1230" i="5"/>
  <c r="I1229" i="5"/>
  <c r="I1228" i="5"/>
  <c r="I1227" i="5"/>
  <c r="I1226" i="5"/>
  <c r="I1225" i="5"/>
  <c r="I1224" i="5"/>
  <c r="I1223" i="5"/>
  <c r="I1222" i="5"/>
  <c r="I1221" i="5"/>
  <c r="I1220" i="5"/>
  <c r="I1219" i="5"/>
  <c r="I1218" i="5"/>
  <c r="I1217" i="5"/>
  <c r="I1216" i="5"/>
  <c r="I1215" i="5"/>
  <c r="I1214" i="5"/>
  <c r="I1213" i="5"/>
  <c r="I1212" i="5"/>
  <c r="I1211" i="5"/>
  <c r="I1210" i="5"/>
  <c r="I1209" i="5"/>
  <c r="I1208" i="5"/>
  <c r="I1207" i="5"/>
  <c r="I1206" i="5"/>
  <c r="I1205" i="5"/>
  <c r="I1204" i="5"/>
  <c r="I1203" i="5"/>
  <c r="I1202" i="5"/>
  <c r="I1201" i="5"/>
  <c r="I1200" i="5"/>
  <c r="I1199" i="5"/>
  <c r="I1198" i="5"/>
  <c r="I1197" i="5"/>
  <c r="I1196" i="5"/>
  <c r="I1195" i="5"/>
  <c r="I1194" i="5"/>
  <c r="I1193" i="5"/>
  <c r="I1192" i="5"/>
  <c r="I1191" i="5"/>
  <c r="I1190" i="5"/>
  <c r="I1189" i="5"/>
  <c r="I1188" i="5"/>
  <c r="I1187" i="5"/>
  <c r="I1186" i="5"/>
  <c r="I1185" i="5"/>
  <c r="I1184" i="5"/>
  <c r="I1183" i="5"/>
  <c r="I1182" i="5"/>
  <c r="I1181" i="5"/>
  <c r="I1180" i="5"/>
  <c r="I1179" i="5"/>
  <c r="I1178" i="5"/>
  <c r="I1177" i="5"/>
  <c r="I1176" i="5"/>
  <c r="I1175" i="5"/>
  <c r="I1174" i="5"/>
  <c r="I1173" i="5"/>
  <c r="I1172" i="5"/>
  <c r="I1171" i="5"/>
  <c r="I1170" i="5"/>
  <c r="I1169" i="5"/>
  <c r="I1168" i="5"/>
  <c r="I1167" i="5"/>
  <c r="I1166" i="5"/>
  <c r="I1165" i="5"/>
  <c r="I1164" i="5"/>
  <c r="I1163" i="5"/>
  <c r="I1162" i="5"/>
  <c r="I1161" i="5"/>
  <c r="I1160" i="5"/>
  <c r="I1159" i="5"/>
  <c r="I1158" i="5"/>
  <c r="I1157" i="5"/>
  <c r="I1156" i="5"/>
  <c r="I1155" i="5"/>
  <c r="I1154" i="5"/>
  <c r="I1153" i="5"/>
  <c r="I1152" i="5"/>
  <c r="I1151" i="5"/>
  <c r="I1150" i="5"/>
  <c r="I1149" i="5"/>
  <c r="I1148" i="5"/>
  <c r="I1147" i="5"/>
  <c r="I1146" i="5"/>
  <c r="I1145" i="5"/>
  <c r="I1144" i="5"/>
  <c r="I1143" i="5"/>
  <c r="I1142" i="5"/>
  <c r="I1141" i="5"/>
  <c r="I1140" i="5"/>
  <c r="I1139" i="5"/>
  <c r="I1138" i="5"/>
  <c r="I1137" i="5"/>
  <c r="I1136" i="5"/>
  <c r="I1135" i="5"/>
  <c r="I1134" i="5"/>
  <c r="I1133" i="5"/>
  <c r="I1132" i="5"/>
  <c r="I1131" i="5"/>
  <c r="I1130" i="5"/>
  <c r="I1129" i="5"/>
  <c r="I1128" i="5"/>
  <c r="I1127" i="5"/>
  <c r="I1126" i="5"/>
  <c r="I1125" i="5"/>
  <c r="I1124" i="5"/>
  <c r="I1123" i="5"/>
  <c r="I1122" i="5"/>
  <c r="I1121" i="5"/>
  <c r="I1120" i="5"/>
  <c r="I1119" i="5"/>
  <c r="I1118" i="5"/>
  <c r="I1117" i="5"/>
  <c r="I1116" i="5"/>
  <c r="I1115" i="5"/>
  <c r="I1114" i="5"/>
  <c r="I1113" i="5"/>
  <c r="I1112" i="5"/>
  <c r="I1111" i="5"/>
  <c r="I1110" i="5"/>
  <c r="I1109" i="5"/>
  <c r="I1108" i="5"/>
  <c r="I1107" i="5"/>
  <c r="I1106" i="5"/>
  <c r="I1105" i="5"/>
  <c r="I1104" i="5"/>
  <c r="I1103" i="5"/>
  <c r="I1102" i="5"/>
  <c r="I1101" i="5"/>
  <c r="I1100" i="5"/>
  <c r="I1099" i="5"/>
  <c r="I1098" i="5"/>
  <c r="I1097" i="5"/>
  <c r="I1096" i="5"/>
  <c r="I1095" i="5"/>
  <c r="I1094" i="5"/>
  <c r="I1093" i="5"/>
  <c r="I1092" i="5"/>
  <c r="I1091" i="5"/>
  <c r="I1090" i="5"/>
  <c r="I1089" i="5"/>
  <c r="I1088" i="5"/>
  <c r="I1087" i="5"/>
  <c r="I1086" i="5"/>
  <c r="I1085" i="5"/>
  <c r="I1084" i="5"/>
  <c r="I1083" i="5"/>
  <c r="I1082" i="5"/>
  <c r="I1081" i="5"/>
  <c r="I1080" i="5"/>
  <c r="I1079" i="5"/>
  <c r="I1078" i="5"/>
  <c r="I1077" i="5"/>
  <c r="I1076" i="5"/>
  <c r="I1074" i="5"/>
  <c r="I1073" i="5"/>
  <c r="I1070" i="5"/>
  <c r="I1069" i="5"/>
  <c r="I1068" i="5"/>
  <c r="I1067" i="5"/>
  <c r="I1066" i="5"/>
  <c r="I1065" i="5"/>
  <c r="I1064" i="5"/>
  <c r="I1063" i="5"/>
  <c r="I1062" i="5"/>
  <c r="I1061" i="5"/>
  <c r="I1060" i="5"/>
  <c r="I1059" i="5"/>
  <c r="I1058" i="5"/>
  <c r="I1057" i="5"/>
  <c r="I1056" i="5"/>
  <c r="I1055" i="5"/>
  <c r="I1054" i="5"/>
  <c r="I1053" i="5"/>
  <c r="I1052" i="5"/>
  <c r="I1051" i="5"/>
  <c r="I1050" i="5"/>
  <c r="I1049" i="5"/>
  <c r="I1048" i="5"/>
  <c r="I1047" i="5"/>
  <c r="I1046" i="5"/>
  <c r="I1045" i="5"/>
  <c r="I1044" i="5"/>
  <c r="I1043" i="5"/>
  <c r="I1042" i="5"/>
  <c r="I1041" i="5"/>
  <c r="I1040" i="5"/>
  <c r="I1039" i="5"/>
  <c r="I1038" i="5"/>
  <c r="I1037" i="5"/>
  <c r="I1036" i="5"/>
  <c r="I1035" i="5"/>
  <c r="I1034" i="5"/>
  <c r="I1033" i="5"/>
  <c r="I1032" i="5"/>
  <c r="I1031" i="5"/>
  <c r="I1030" i="5"/>
  <c r="I1029" i="5"/>
  <c r="I1028" i="5"/>
  <c r="I1027" i="5"/>
  <c r="I1026" i="5"/>
  <c r="I1025" i="5"/>
  <c r="I1024" i="5"/>
  <c r="I1023" i="5"/>
  <c r="I1022" i="5"/>
  <c r="I1021" i="5"/>
  <c r="I1020" i="5"/>
  <c r="I1019" i="5"/>
  <c r="I1018" i="5"/>
  <c r="I1017" i="5"/>
  <c r="I1016" i="5"/>
  <c r="I1015" i="5"/>
  <c r="I1014" i="5"/>
  <c r="I1013" i="5"/>
  <c r="I1012" i="5"/>
  <c r="I1011" i="5"/>
  <c r="I1010" i="5"/>
  <c r="I1009" i="5"/>
  <c r="I1008" i="5"/>
  <c r="I1007" i="5"/>
  <c r="I1006" i="5"/>
  <c r="I1005" i="5"/>
  <c r="I1004" i="5"/>
  <c r="I1003" i="5"/>
  <c r="I1002" i="5"/>
  <c r="I1001" i="5"/>
  <c r="I1000" i="5"/>
  <c r="I999" i="5"/>
  <c r="I998" i="5"/>
  <c r="I997" i="5"/>
  <c r="I996" i="5"/>
  <c r="I995" i="5"/>
  <c r="I994" i="5"/>
  <c r="I993" i="5"/>
  <c r="I992" i="5"/>
  <c r="I991" i="5"/>
  <c r="I990" i="5"/>
  <c r="I989" i="5"/>
  <c r="I988" i="5"/>
  <c r="I987" i="5"/>
  <c r="I986" i="5"/>
  <c r="I985" i="5"/>
  <c r="I984" i="5"/>
  <c r="I983" i="5"/>
  <c r="I982" i="5"/>
  <c r="I981" i="5"/>
  <c r="I980" i="5"/>
  <c r="I979" i="5"/>
  <c r="I978" i="5"/>
  <c r="I977" i="5"/>
  <c r="I976" i="5"/>
  <c r="I975" i="5"/>
  <c r="I974" i="5"/>
  <c r="I973" i="5"/>
  <c r="I972" i="5"/>
  <c r="I971" i="5"/>
  <c r="I970" i="5"/>
  <c r="I969" i="5"/>
  <c r="I968" i="5"/>
  <c r="I967" i="5"/>
  <c r="I966" i="5"/>
  <c r="I965" i="5"/>
  <c r="I964" i="5"/>
  <c r="I963" i="5"/>
  <c r="I962" i="5"/>
  <c r="I961" i="5"/>
  <c r="I960" i="5"/>
  <c r="I959" i="5"/>
  <c r="I958" i="5"/>
  <c r="I957" i="5"/>
  <c r="I956" i="5"/>
  <c r="I955" i="5"/>
  <c r="I954" i="5"/>
  <c r="I953" i="5"/>
  <c r="I952" i="5"/>
  <c r="I951" i="5"/>
  <c r="I950" i="5"/>
  <c r="I949" i="5"/>
  <c r="I948" i="5"/>
  <c r="I947" i="5"/>
  <c r="I946" i="5"/>
  <c r="I945" i="5"/>
  <c r="I944" i="5"/>
  <c r="I943" i="5"/>
  <c r="I942" i="5"/>
  <c r="I941" i="5"/>
  <c r="I940" i="5"/>
  <c r="I939" i="5"/>
  <c r="I938" i="5"/>
  <c r="I937" i="5"/>
  <c r="I936" i="5"/>
  <c r="I935" i="5"/>
  <c r="I934" i="5"/>
  <c r="I933" i="5"/>
  <c r="I932" i="5"/>
  <c r="I931" i="5"/>
  <c r="I930" i="5"/>
  <c r="I929" i="5"/>
  <c r="I928" i="5"/>
  <c r="I927" i="5"/>
  <c r="I926" i="5"/>
  <c r="I925" i="5"/>
  <c r="I924" i="5"/>
  <c r="I923" i="5"/>
  <c r="I922" i="5"/>
  <c r="I921" i="5"/>
  <c r="I920" i="5"/>
  <c r="I919" i="5"/>
  <c r="I918" i="5"/>
  <c r="I917" i="5"/>
  <c r="I916" i="5"/>
  <c r="I915" i="5"/>
  <c r="I914" i="5"/>
  <c r="I913" i="5"/>
  <c r="I912" i="5"/>
  <c r="I911" i="5"/>
  <c r="I910" i="5"/>
  <c r="I909" i="5"/>
  <c r="I908" i="5"/>
  <c r="I907" i="5"/>
  <c r="I906" i="5"/>
  <c r="I905" i="5"/>
  <c r="I904" i="5"/>
  <c r="I903" i="5"/>
  <c r="I902" i="5"/>
  <c r="I901" i="5"/>
  <c r="I900" i="5"/>
  <c r="I899" i="5"/>
  <c r="I898" i="5"/>
  <c r="I897" i="5"/>
  <c r="I896" i="5"/>
  <c r="I895" i="5"/>
  <c r="I894" i="5"/>
  <c r="I893" i="5"/>
  <c r="I892" i="5"/>
  <c r="I891" i="5"/>
  <c r="I890" i="5"/>
  <c r="I889" i="5"/>
  <c r="I888" i="5"/>
  <c r="I887" i="5"/>
  <c r="I886" i="5"/>
  <c r="I885" i="5"/>
  <c r="I884" i="5"/>
  <c r="I883" i="5"/>
  <c r="I882" i="5"/>
  <c r="I881" i="5"/>
  <c r="I880" i="5"/>
  <c r="I879" i="5"/>
  <c r="I878" i="5"/>
  <c r="I877" i="5"/>
  <c r="I876" i="5"/>
  <c r="I875" i="5"/>
  <c r="I874" i="5"/>
  <c r="I873" i="5"/>
  <c r="I872" i="5"/>
  <c r="I871" i="5"/>
  <c r="I870" i="5"/>
  <c r="I869" i="5"/>
  <c r="I868" i="5"/>
  <c r="I867" i="5"/>
  <c r="I866" i="5"/>
  <c r="I865" i="5"/>
  <c r="I864" i="5"/>
  <c r="I863" i="5"/>
  <c r="I862" i="5"/>
  <c r="I861" i="5"/>
  <c r="I860" i="5"/>
  <c r="I859" i="5"/>
  <c r="I858" i="5"/>
  <c r="I857" i="5"/>
  <c r="I856" i="5"/>
  <c r="I855" i="5"/>
  <c r="I854" i="5"/>
  <c r="I853" i="5"/>
  <c r="I852" i="5"/>
  <c r="I851" i="5"/>
  <c r="I850" i="5"/>
  <c r="I849" i="5"/>
  <c r="I848" i="5"/>
  <c r="I847" i="5"/>
  <c r="I846" i="5"/>
  <c r="I845" i="5"/>
  <c r="I844" i="5"/>
  <c r="I843" i="5"/>
  <c r="I842" i="5"/>
  <c r="I841" i="5"/>
  <c r="I840" i="5"/>
  <c r="I839" i="5"/>
  <c r="I838" i="5"/>
  <c r="I837" i="5"/>
  <c r="I836" i="5"/>
  <c r="I835" i="5"/>
  <c r="I834" i="5"/>
  <c r="I833" i="5"/>
  <c r="I832" i="5"/>
  <c r="I831" i="5"/>
  <c r="I830" i="5"/>
  <c r="I829" i="5"/>
  <c r="I828" i="5"/>
  <c r="I827" i="5"/>
  <c r="I826" i="5"/>
  <c r="I825" i="5"/>
  <c r="I824" i="5"/>
  <c r="I823" i="5"/>
  <c r="I822" i="5"/>
  <c r="I821" i="5"/>
  <c r="I820" i="5"/>
  <c r="I819" i="5"/>
  <c r="I818" i="5"/>
  <c r="I817" i="5"/>
  <c r="I816" i="5"/>
  <c r="I815" i="5"/>
  <c r="I814" i="5"/>
  <c r="I813" i="5"/>
  <c r="I812" i="5"/>
  <c r="I811" i="5"/>
  <c r="I810" i="5"/>
  <c r="I809" i="5"/>
  <c r="I808" i="5"/>
  <c r="I807" i="5"/>
  <c r="I806" i="5"/>
  <c r="I805" i="5"/>
  <c r="I804" i="5"/>
  <c r="I803" i="5"/>
  <c r="I802" i="5"/>
  <c r="I801" i="5"/>
  <c r="I800" i="5"/>
  <c r="I799" i="5"/>
  <c r="I798" i="5"/>
  <c r="I797" i="5"/>
  <c r="I796" i="5"/>
  <c r="I795" i="5"/>
  <c r="I794" i="5"/>
  <c r="I793" i="5"/>
  <c r="I792" i="5"/>
  <c r="I791" i="5"/>
  <c r="I790" i="5"/>
  <c r="I789" i="5"/>
  <c r="I788" i="5"/>
  <c r="I787" i="5"/>
  <c r="I786" i="5"/>
  <c r="I785" i="5"/>
  <c r="I784" i="5"/>
  <c r="I783" i="5"/>
  <c r="I782" i="5"/>
  <c r="I781" i="5"/>
  <c r="I780" i="5"/>
  <c r="I779" i="5"/>
  <c r="I778" i="5"/>
  <c r="I777" i="5"/>
  <c r="I776" i="5"/>
  <c r="I775" i="5"/>
  <c r="I774" i="5"/>
  <c r="I773" i="5"/>
  <c r="I772" i="5"/>
  <c r="I771" i="5"/>
  <c r="I770" i="5"/>
  <c r="I769" i="5"/>
  <c r="I768" i="5"/>
  <c r="I767" i="5"/>
  <c r="I766" i="5"/>
  <c r="I765" i="5"/>
  <c r="I764" i="5"/>
  <c r="I763" i="5"/>
  <c r="I762" i="5"/>
  <c r="I761" i="5"/>
  <c r="I760" i="5"/>
  <c r="I759" i="5"/>
  <c r="I758" i="5"/>
  <c r="I757" i="5"/>
  <c r="I756" i="5"/>
  <c r="I755" i="5"/>
  <c r="I754" i="5"/>
  <c r="I753" i="5"/>
  <c r="I752" i="5"/>
  <c r="I751" i="5"/>
  <c r="I750" i="5"/>
  <c r="I749" i="5"/>
  <c r="I748" i="5"/>
  <c r="I747" i="5"/>
  <c r="I746" i="5"/>
  <c r="I745" i="5"/>
  <c r="I744" i="5"/>
  <c r="I743" i="5"/>
  <c r="I742" i="5"/>
  <c r="I741" i="5"/>
  <c r="I740" i="5"/>
  <c r="I739" i="5"/>
  <c r="I738" i="5"/>
  <c r="I737" i="5"/>
  <c r="I736" i="5"/>
  <c r="I735" i="5"/>
  <c r="I734" i="5"/>
  <c r="I733" i="5"/>
  <c r="I732" i="5"/>
  <c r="I731" i="5"/>
  <c r="I730" i="5"/>
  <c r="I729" i="5"/>
  <c r="I728" i="5"/>
  <c r="I727" i="5"/>
  <c r="I726" i="5"/>
  <c r="I725" i="5"/>
  <c r="I724" i="5"/>
  <c r="I723" i="5"/>
  <c r="I722" i="5"/>
  <c r="I721" i="5"/>
  <c r="I720" i="5"/>
  <c r="I719" i="5"/>
  <c r="I718" i="5"/>
  <c r="I717" i="5"/>
  <c r="I716" i="5"/>
  <c r="I715" i="5"/>
  <c r="I714" i="5"/>
  <c r="I713" i="5"/>
  <c r="I712" i="5"/>
  <c r="I711" i="5"/>
  <c r="I710" i="5"/>
  <c r="I709" i="5"/>
  <c r="I708" i="5"/>
  <c r="I707" i="5"/>
  <c r="I706" i="5"/>
  <c r="I705" i="5"/>
  <c r="I704" i="5"/>
  <c r="I703" i="5"/>
  <c r="I702" i="5"/>
  <c r="I701" i="5"/>
  <c r="I700" i="5"/>
  <c r="I699" i="5"/>
  <c r="I698" i="5"/>
  <c r="I697" i="5"/>
  <c r="I696" i="5"/>
  <c r="I695" i="5"/>
  <c r="I694" i="5"/>
  <c r="I693" i="5"/>
  <c r="I692" i="5"/>
  <c r="I691" i="5"/>
  <c r="I690" i="5"/>
  <c r="I689" i="5"/>
  <c r="I688" i="5"/>
  <c r="I687" i="5"/>
  <c r="I686" i="5"/>
  <c r="I685" i="5"/>
  <c r="I684" i="5"/>
  <c r="I683" i="5"/>
  <c r="I682" i="5"/>
  <c r="I681" i="5"/>
  <c r="I680" i="5"/>
  <c r="I679" i="5"/>
  <c r="I678" i="5"/>
  <c r="I677" i="5"/>
  <c r="I676" i="5"/>
  <c r="I675" i="5"/>
  <c r="I674" i="5"/>
  <c r="I673" i="5"/>
  <c r="I672" i="5"/>
  <c r="I671" i="5"/>
  <c r="I670" i="5"/>
  <c r="I669" i="5"/>
  <c r="I668" i="5"/>
  <c r="I667" i="5"/>
  <c r="I666" i="5"/>
  <c r="I665" i="5"/>
  <c r="I664" i="5"/>
  <c r="I663" i="5"/>
  <c r="I662" i="5"/>
  <c r="I661" i="5"/>
  <c r="I660" i="5"/>
  <c r="I659" i="5"/>
  <c r="I658" i="5"/>
  <c r="I657" i="5"/>
  <c r="I656" i="5"/>
  <c r="I655" i="5"/>
  <c r="I654" i="5"/>
  <c r="I653" i="5"/>
  <c r="I652" i="5"/>
  <c r="I651" i="5"/>
  <c r="I650" i="5"/>
  <c r="I649" i="5"/>
  <c r="I648" i="5"/>
  <c r="I647" i="5"/>
  <c r="I646" i="5"/>
  <c r="I645" i="5"/>
  <c r="I644" i="5"/>
  <c r="I643" i="5"/>
  <c r="I642" i="5"/>
  <c r="I641" i="5"/>
  <c r="I640" i="5"/>
  <c r="I639" i="5"/>
  <c r="I638" i="5"/>
  <c r="I637" i="5"/>
  <c r="I636" i="5"/>
  <c r="I635" i="5"/>
  <c r="I634" i="5"/>
  <c r="I633" i="5"/>
  <c r="I632" i="5"/>
  <c r="I631" i="5"/>
  <c r="I630" i="5"/>
  <c r="I629" i="5"/>
  <c r="I628" i="5"/>
  <c r="I627" i="5"/>
  <c r="I626" i="5"/>
  <c r="I625" i="5"/>
  <c r="I624" i="5"/>
  <c r="I623" i="5"/>
  <c r="I622" i="5"/>
  <c r="I621" i="5"/>
  <c r="I620" i="5"/>
  <c r="I619" i="5"/>
  <c r="I618" i="5"/>
  <c r="I617" i="5"/>
  <c r="I616" i="5"/>
  <c r="I615" i="5"/>
  <c r="I614" i="5"/>
  <c r="I613" i="5"/>
  <c r="I612" i="5"/>
  <c r="I611" i="5"/>
  <c r="I610" i="5"/>
  <c r="I609" i="5"/>
  <c r="I608" i="5"/>
  <c r="I607" i="5"/>
  <c r="I606" i="5"/>
  <c r="I605" i="5"/>
  <c r="I604" i="5"/>
  <c r="I603" i="5"/>
  <c r="I602" i="5"/>
  <c r="I601" i="5"/>
  <c r="I600" i="5"/>
  <c r="I599" i="5"/>
  <c r="I598" i="5"/>
  <c r="I597" i="5"/>
  <c r="I596" i="5"/>
  <c r="I595" i="5"/>
  <c r="I594" i="5"/>
  <c r="I593" i="5"/>
  <c r="I592" i="5"/>
  <c r="I591" i="5"/>
  <c r="I590" i="5"/>
  <c r="I589" i="5"/>
  <c r="I588" i="5"/>
  <c r="I587" i="5"/>
  <c r="I586" i="5"/>
  <c r="I585" i="5"/>
  <c r="I584" i="5"/>
  <c r="I583" i="5"/>
  <c r="I582" i="5"/>
  <c r="I581" i="5"/>
  <c r="I580" i="5"/>
  <c r="I579" i="5"/>
  <c r="I578" i="5"/>
  <c r="I577" i="5"/>
  <c r="I576" i="5"/>
  <c r="I575" i="5"/>
  <c r="I574" i="5"/>
  <c r="I573" i="5"/>
  <c r="I572" i="5"/>
  <c r="I571" i="5"/>
  <c r="I570" i="5"/>
  <c r="I569" i="5"/>
  <c r="I568" i="5"/>
  <c r="I567" i="5"/>
  <c r="I566" i="5"/>
  <c r="I565" i="5"/>
  <c r="I564" i="5"/>
  <c r="I563" i="5"/>
  <c r="I562" i="5"/>
  <c r="I561" i="5"/>
  <c r="I560" i="5"/>
  <c r="I559" i="5"/>
  <c r="I558" i="5"/>
  <c r="I557" i="5"/>
  <c r="I556" i="5"/>
  <c r="I555" i="5"/>
  <c r="I554" i="5"/>
  <c r="I553" i="5"/>
  <c r="I552" i="5"/>
  <c r="I551" i="5"/>
  <c r="I550" i="5"/>
  <c r="I549" i="5"/>
  <c r="I548" i="5"/>
  <c r="I547" i="5"/>
  <c r="I546" i="5"/>
  <c r="I545" i="5"/>
  <c r="I544" i="5"/>
  <c r="I543" i="5"/>
  <c r="I542" i="5"/>
  <c r="I541" i="5"/>
  <c r="I540" i="5"/>
  <c r="I539" i="5"/>
  <c r="I538" i="5"/>
  <c r="I537" i="5"/>
  <c r="I536" i="5"/>
  <c r="I535" i="5"/>
  <c r="I534" i="5"/>
  <c r="I533" i="5"/>
  <c r="I532" i="5"/>
  <c r="I531" i="5"/>
  <c r="I530" i="5"/>
  <c r="I529" i="5"/>
  <c r="I528" i="5"/>
  <c r="I527" i="5"/>
  <c r="I526" i="5"/>
  <c r="I525" i="5"/>
  <c r="I524" i="5"/>
  <c r="I523" i="5"/>
  <c r="I522" i="5"/>
  <c r="I521" i="5"/>
  <c r="I520" i="5"/>
  <c r="I519" i="5"/>
  <c r="I518" i="5"/>
  <c r="I517" i="5"/>
  <c r="I516" i="5"/>
  <c r="I515" i="5"/>
  <c r="I514" i="5"/>
  <c r="I513" i="5"/>
  <c r="I512" i="5"/>
  <c r="I511" i="5"/>
  <c r="I510" i="5"/>
  <c r="I509" i="5"/>
  <c r="I508" i="5"/>
  <c r="I507" i="5"/>
  <c r="I506" i="5"/>
  <c r="I505" i="5"/>
  <c r="I504" i="5"/>
  <c r="I503" i="5"/>
  <c r="I502" i="5"/>
  <c r="I501" i="5"/>
  <c r="I500" i="5"/>
  <c r="I499" i="5"/>
  <c r="I498" i="5"/>
  <c r="I497" i="5"/>
  <c r="I496" i="5"/>
  <c r="I495" i="5"/>
  <c r="I494" i="5"/>
  <c r="I493" i="5"/>
  <c r="I492" i="5"/>
  <c r="I491" i="5"/>
  <c r="I490" i="5"/>
  <c r="I489" i="5"/>
  <c r="I488" i="5"/>
  <c r="I487" i="5"/>
  <c r="I486" i="5"/>
  <c r="I485" i="5"/>
  <c r="I484" i="5"/>
  <c r="I483" i="5"/>
  <c r="I482" i="5"/>
  <c r="I481" i="5"/>
  <c r="I480" i="5"/>
  <c r="I479" i="5"/>
  <c r="I478" i="5"/>
  <c r="I477" i="5"/>
  <c r="I476" i="5"/>
  <c r="I475" i="5"/>
  <c r="I474" i="5"/>
  <c r="I473" i="5"/>
  <c r="I472" i="5"/>
  <c r="I471" i="5"/>
  <c r="I470" i="5"/>
  <c r="I469" i="5"/>
  <c r="I468" i="5"/>
  <c r="I467" i="5"/>
  <c r="I466" i="5"/>
  <c r="I465" i="5"/>
  <c r="I464" i="5"/>
  <c r="I463" i="5"/>
  <c r="I462" i="5"/>
  <c r="I461" i="5"/>
  <c r="I460" i="5"/>
  <c r="I459" i="5"/>
  <c r="I458" i="5"/>
  <c r="I457" i="5"/>
  <c r="I456" i="5"/>
  <c r="I455" i="5"/>
  <c r="I454" i="5"/>
  <c r="I453" i="5"/>
  <c r="I452" i="5"/>
  <c r="I451" i="5"/>
  <c r="I450" i="5"/>
  <c r="I449" i="5"/>
  <c r="I448" i="5"/>
  <c r="I447" i="5"/>
  <c r="I446" i="5"/>
  <c r="I445" i="5"/>
  <c r="I444" i="5"/>
  <c r="I443" i="5"/>
  <c r="I442" i="5"/>
  <c r="I441" i="5"/>
  <c r="I440" i="5"/>
  <c r="I439" i="5"/>
  <c r="I438" i="5"/>
  <c r="I437" i="5"/>
  <c r="I436" i="5"/>
  <c r="I435" i="5"/>
  <c r="I434" i="5"/>
  <c r="I433" i="5"/>
  <c r="I432" i="5"/>
  <c r="I431" i="5"/>
  <c r="I430" i="5"/>
  <c r="I429" i="5"/>
  <c r="I428" i="5"/>
  <c r="I427" i="5"/>
  <c r="I426" i="5"/>
  <c r="I425" i="5"/>
  <c r="I424" i="5"/>
  <c r="I423" i="5"/>
  <c r="I422" i="5"/>
  <c r="I421" i="5"/>
  <c r="I420" i="5"/>
  <c r="I419" i="5"/>
  <c r="I418" i="5"/>
  <c r="I417" i="5"/>
  <c r="I416" i="5"/>
  <c r="I415" i="5"/>
  <c r="I414" i="5"/>
  <c r="I413" i="5"/>
  <c r="I412" i="5"/>
  <c r="I411" i="5"/>
  <c r="I410" i="5"/>
  <c r="I409" i="5"/>
  <c r="I408" i="5"/>
  <c r="I407" i="5"/>
  <c r="I406" i="5"/>
  <c r="I405" i="5"/>
  <c r="I404" i="5"/>
  <c r="I403" i="5"/>
  <c r="I402" i="5"/>
  <c r="I401" i="5"/>
  <c r="I400" i="5"/>
  <c r="I399" i="5"/>
  <c r="I398" i="5"/>
  <c r="I397" i="5"/>
  <c r="I396" i="5"/>
  <c r="I395" i="5"/>
  <c r="I394" i="5"/>
  <c r="I393" i="5"/>
  <c r="I392" i="5"/>
  <c r="I391" i="5"/>
  <c r="I390" i="5"/>
  <c r="I389" i="5"/>
  <c r="I388" i="5"/>
  <c r="I387" i="5"/>
  <c r="I386" i="5"/>
  <c r="I385" i="5"/>
  <c r="I384" i="5"/>
  <c r="I383" i="5"/>
  <c r="I382" i="5"/>
  <c r="I381" i="5"/>
  <c r="I380" i="5"/>
  <c r="I379" i="5"/>
  <c r="I378" i="5"/>
  <c r="I377" i="5"/>
  <c r="I376" i="5"/>
  <c r="I375" i="5"/>
  <c r="I374" i="5"/>
  <c r="I373" i="5"/>
  <c r="I372" i="5"/>
  <c r="I371" i="5"/>
  <c r="I370" i="5"/>
  <c r="I369" i="5"/>
  <c r="I368" i="5"/>
  <c r="I367" i="5"/>
  <c r="I366" i="5"/>
  <c r="I365" i="5"/>
  <c r="I364" i="5"/>
  <c r="I363" i="5"/>
  <c r="I362" i="5"/>
  <c r="I361" i="5"/>
  <c r="I360" i="5"/>
  <c r="I359" i="5"/>
  <c r="I358" i="5"/>
  <c r="I357" i="5"/>
  <c r="I356" i="5"/>
  <c r="I355" i="5"/>
  <c r="I354" i="5"/>
  <c r="I353" i="5"/>
  <c r="I352" i="5"/>
  <c r="I351" i="5"/>
  <c r="I350" i="5"/>
  <c r="I349" i="5"/>
  <c r="I348" i="5"/>
  <c r="I347" i="5"/>
  <c r="I346" i="5"/>
  <c r="I345" i="5"/>
  <c r="I344" i="5"/>
  <c r="I343" i="5"/>
  <c r="I342" i="5"/>
  <c r="I341" i="5"/>
  <c r="I340" i="5"/>
  <c r="I339" i="5"/>
  <c r="I338" i="5"/>
  <c r="I337" i="5"/>
  <c r="I336" i="5"/>
  <c r="I335" i="5"/>
  <c r="I334" i="5"/>
  <c r="I333" i="5"/>
  <c r="I332" i="5"/>
  <c r="I331" i="5"/>
  <c r="I330" i="5"/>
  <c r="I329" i="5"/>
  <c r="I328" i="5"/>
  <c r="I327" i="5"/>
  <c r="I326" i="5"/>
  <c r="I325" i="5"/>
  <c r="I324" i="5"/>
  <c r="I323" i="5"/>
  <c r="I322" i="5"/>
  <c r="I321" i="5"/>
  <c r="I320" i="5"/>
  <c r="I319" i="5"/>
  <c r="I318" i="5"/>
  <c r="I317" i="5"/>
  <c r="I316" i="5"/>
  <c r="I315" i="5"/>
  <c r="I314" i="5"/>
  <c r="I313" i="5"/>
  <c r="I312" i="5"/>
  <c r="I311" i="5"/>
  <c r="I310" i="5"/>
  <c r="I309" i="5"/>
  <c r="I308" i="5"/>
  <c r="I307" i="5"/>
  <c r="I306" i="5"/>
  <c r="I305" i="5"/>
  <c r="I304" i="5"/>
  <c r="I303" i="5"/>
  <c r="I302" i="5"/>
  <c r="I301" i="5"/>
  <c r="I300" i="5"/>
  <c r="I299" i="5"/>
  <c r="I298" i="5"/>
  <c r="I297" i="5"/>
  <c r="I296" i="5"/>
  <c r="I295" i="5"/>
  <c r="I294" i="5"/>
  <c r="I293" i="5"/>
  <c r="I292" i="5"/>
  <c r="I291" i="5"/>
  <c r="I290" i="5"/>
  <c r="I289" i="5"/>
  <c r="I288" i="5"/>
  <c r="I287" i="5"/>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8" i="5"/>
  <c r="I17" i="5"/>
  <c r="I16" i="5"/>
  <c r="I15" i="5"/>
  <c r="I14" i="5"/>
  <c r="I13" i="5"/>
  <c r="I12" i="5"/>
  <c r="I11" i="5"/>
  <c r="I10" i="5"/>
  <c r="I9" i="5"/>
  <c r="I8" i="5"/>
  <c r="I7" i="5"/>
  <c r="I6" i="5"/>
  <c r="I5" i="5"/>
  <c r="I4" i="5"/>
  <c r="I3" i="5"/>
  <c r="H11" i="88"/>
  <c r="H10" i="88"/>
  <c r="H18" i="88"/>
  <c r="H42" i="50"/>
  <c r="H13" i="89"/>
  <c r="G13" i="89"/>
  <c r="F13" i="89"/>
  <c r="E13" i="89"/>
  <c r="D13" i="89"/>
  <c r="C13" i="89"/>
  <c r="H5" i="89"/>
  <c r="G5" i="89"/>
  <c r="F5" i="89"/>
  <c r="E5" i="89"/>
  <c r="D5" i="89"/>
  <c r="C5" i="89"/>
  <c r="H16" i="89"/>
  <c r="G16" i="89"/>
  <c r="F16" i="89"/>
  <c r="E16" i="89"/>
  <c r="D16" i="89"/>
  <c r="C16" i="89"/>
  <c r="H12" i="89"/>
  <c r="G12" i="89"/>
  <c r="F12" i="89"/>
  <c r="E12" i="89"/>
  <c r="D12" i="89"/>
  <c r="C12" i="89"/>
  <c r="B12" i="89"/>
  <c r="H11" i="89"/>
  <c r="G11" i="89"/>
  <c r="F11" i="89"/>
  <c r="E11" i="89"/>
  <c r="D11" i="89"/>
  <c r="C11" i="89"/>
  <c r="A8" i="89"/>
  <c r="F8" i="89" s="1"/>
  <c r="A7" i="89"/>
  <c r="F7" i="89" s="1"/>
  <c r="H6" i="89"/>
  <c r="G6" i="89"/>
  <c r="F6" i="89"/>
  <c r="E6" i="89"/>
  <c r="D6" i="89"/>
  <c r="C6" i="89"/>
  <c r="B6" i="89"/>
  <c r="B5" i="89"/>
  <c r="B2" i="89"/>
  <c r="G42" i="50"/>
  <c r="F42" i="50"/>
  <c r="E42" i="50"/>
  <c r="D42" i="50"/>
  <c r="C42" i="50"/>
  <c r="B42" i="50"/>
  <c r="H41" i="50"/>
  <c r="G41" i="50"/>
  <c r="F41" i="50"/>
  <c r="E41" i="50"/>
  <c r="D41" i="50"/>
  <c r="C41" i="50"/>
  <c r="B41" i="50"/>
  <c r="A16" i="88"/>
  <c r="G16" i="88" s="1"/>
  <c r="A17" i="88"/>
  <c r="G17" i="88" s="1"/>
  <c r="A8" i="88"/>
  <c r="H9" i="88"/>
  <c r="A7" i="88"/>
  <c r="G7" i="88" s="1"/>
  <c r="B2" i="88"/>
  <c r="H21" i="88"/>
  <c r="G21" i="88"/>
  <c r="F21" i="88"/>
  <c r="E21" i="88"/>
  <c r="D21" i="88"/>
  <c r="C21" i="88"/>
  <c r="G18" i="88"/>
  <c r="F18" i="88"/>
  <c r="E18" i="88"/>
  <c r="D18" i="88"/>
  <c r="C18" i="88"/>
  <c r="B18" i="88"/>
  <c r="H15" i="88"/>
  <c r="G15" i="88"/>
  <c r="F15" i="88"/>
  <c r="E15" i="88"/>
  <c r="D15" i="88"/>
  <c r="C15" i="88"/>
  <c r="B15" i="88"/>
  <c r="H14" i="88"/>
  <c r="G14" i="88"/>
  <c r="F14" i="88"/>
  <c r="E14" i="88"/>
  <c r="D14" i="88"/>
  <c r="C14" i="88"/>
  <c r="H6" i="88"/>
  <c r="G6" i="88"/>
  <c r="F6" i="88"/>
  <c r="E6" i="88"/>
  <c r="D6" i="88"/>
  <c r="C6" i="88"/>
  <c r="B6" i="88"/>
  <c r="H5" i="88"/>
  <c r="G5" i="88"/>
  <c r="F5" i="88"/>
  <c r="E5" i="88"/>
  <c r="D5" i="88"/>
  <c r="C5" i="88"/>
  <c r="B5" i="88"/>
  <c r="H8" i="41"/>
  <c r="G8" i="41"/>
  <c r="F8" i="41"/>
  <c r="E8" i="41"/>
  <c r="D8" i="41"/>
  <c r="C8" i="41"/>
  <c r="B8" i="41"/>
  <c r="G1071" i="5"/>
  <c r="G1072" i="5" s="1"/>
  <c r="F1071" i="5"/>
  <c r="F1072" i="5" s="1"/>
  <c r="D1071" i="5"/>
  <c r="D1072" i="5" s="1"/>
  <c r="G1075" i="5"/>
  <c r="D1075" i="5"/>
  <c r="C1075" i="5"/>
  <c r="G1074" i="5"/>
  <c r="F1074" i="5"/>
  <c r="F1075" i="5" s="1"/>
  <c r="E1074" i="5"/>
  <c r="E1071" i="5" s="1"/>
  <c r="E1072" i="5" s="1"/>
  <c r="D1074" i="5"/>
  <c r="C1074" i="5"/>
  <c r="C1071" i="5" s="1"/>
  <c r="C1072" i="5" s="1"/>
  <c r="I1072" i="5" s="1"/>
  <c r="I1071" i="5" l="1"/>
  <c r="H8" i="88"/>
  <c r="G19" i="88"/>
  <c r="E1075" i="5"/>
  <c r="I1075" i="5" s="1"/>
  <c r="H17" i="88"/>
  <c r="H16" i="88"/>
  <c r="B16" i="88"/>
  <c r="E16" i="88"/>
  <c r="G8" i="89"/>
  <c r="H8" i="89"/>
  <c r="G14" i="89"/>
  <c r="G7" i="89"/>
  <c r="H7" i="89"/>
  <c r="H14" i="89"/>
  <c r="F14" i="89"/>
  <c r="F9" i="89"/>
  <c r="B7" i="89"/>
  <c r="B8" i="89"/>
  <c r="B13" i="89"/>
  <c r="C7" i="89"/>
  <c r="C8" i="89"/>
  <c r="C14" i="89"/>
  <c r="D7" i="89"/>
  <c r="D8" i="89"/>
  <c r="E7" i="89"/>
  <c r="E8" i="89"/>
  <c r="E14" i="89"/>
  <c r="C16" i="88"/>
  <c r="D16" i="88"/>
  <c r="F16" i="88"/>
  <c r="B7" i="88"/>
  <c r="H7" i="88"/>
  <c r="B17" i="88"/>
  <c r="C17" i="88"/>
  <c r="D17" i="88"/>
  <c r="E17" i="88"/>
  <c r="F17" i="88"/>
  <c r="B8" i="88"/>
  <c r="B9" i="88"/>
  <c r="B10" i="88"/>
  <c r="B11" i="88"/>
  <c r="C8" i="88"/>
  <c r="C9" i="88"/>
  <c r="C10" i="88"/>
  <c r="C11" i="88"/>
  <c r="D8" i="88"/>
  <c r="D9" i="88"/>
  <c r="D10" i="88"/>
  <c r="D11" i="88"/>
  <c r="E8" i="88"/>
  <c r="E9" i="88"/>
  <c r="E10" i="88"/>
  <c r="E11" i="88"/>
  <c r="F8" i="88"/>
  <c r="F9" i="88"/>
  <c r="F10" i="88"/>
  <c r="F11" i="88"/>
  <c r="G8" i="88"/>
  <c r="G9" i="88"/>
  <c r="G10" i="88"/>
  <c r="G11" i="88"/>
  <c r="C7" i="88"/>
  <c r="D7" i="88"/>
  <c r="E7" i="88"/>
  <c r="F7" i="88"/>
  <c r="H12" i="88" l="1"/>
  <c r="H19" i="88"/>
  <c r="H22" i="88" s="1"/>
  <c r="J33" i="54" s="1"/>
  <c r="C19" i="88"/>
  <c r="G9" i="89"/>
  <c r="G17" i="89" s="1"/>
  <c r="I41" i="54" s="1"/>
  <c r="F19" i="88"/>
  <c r="D19" i="88"/>
  <c r="F17" i="89"/>
  <c r="H41" i="54" s="1"/>
  <c r="E19" i="88"/>
  <c r="C9" i="89"/>
  <c r="C17" i="89" s="1"/>
  <c r="E41" i="54" s="1"/>
  <c r="H9" i="89"/>
  <c r="H17" i="89" s="1"/>
  <c r="J41" i="54" s="1"/>
  <c r="D14" i="89"/>
  <c r="D9" i="89"/>
  <c r="E9" i="89"/>
  <c r="F12" i="88"/>
  <c r="D12" i="88"/>
  <c r="G12" i="88"/>
  <c r="G22" i="88" s="1"/>
  <c r="I33" i="54" s="1"/>
  <c r="C12" i="88"/>
  <c r="E12" i="88"/>
  <c r="D22" i="88" l="1"/>
  <c r="F33" i="54" s="1"/>
  <c r="C22" i="88"/>
  <c r="E33" i="54" s="1"/>
  <c r="F22" i="88"/>
  <c r="H33" i="54" s="1"/>
  <c r="E17" i="89"/>
  <c r="G41" i="54" s="1"/>
  <c r="D17" i="89"/>
  <c r="F41" i="54" s="1"/>
  <c r="E22" i="88"/>
  <c r="G33" i="54" s="1"/>
  <c r="G2096" i="5"/>
  <c r="G2098" i="5" s="1"/>
  <c r="F2096" i="5"/>
  <c r="F2097" i="5" s="1"/>
  <c r="E2096" i="5"/>
  <c r="E2097" i="5" s="1"/>
  <c r="D2096" i="5"/>
  <c r="D2098" i="5" s="1"/>
  <c r="C2096" i="5"/>
  <c r="C2098" i="5" s="1"/>
  <c r="H2096" i="5"/>
  <c r="H2098" i="5" s="1"/>
  <c r="H7" i="33"/>
  <c r="G7" i="33"/>
  <c r="F7" i="33"/>
  <c r="E7" i="33"/>
  <c r="D7" i="33"/>
  <c r="C7" i="33"/>
  <c r="B7" i="33"/>
  <c r="H6" i="33"/>
  <c r="G6" i="33"/>
  <c r="F6" i="33"/>
  <c r="E6" i="33"/>
  <c r="D6" i="33"/>
  <c r="C6" i="33"/>
  <c r="B6" i="33"/>
  <c r="J1101" i="5"/>
  <c r="J1076" i="5"/>
  <c r="J1072" i="5"/>
  <c r="J1071" i="5"/>
  <c r="J1081" i="5"/>
  <c r="J1069" i="5"/>
  <c r="H2095" i="5"/>
  <c r="G2095" i="5"/>
  <c r="F2095" i="5"/>
  <c r="E2095" i="5"/>
  <c r="D2095" i="5"/>
  <c r="C2095" i="5"/>
  <c r="A14" i="87"/>
  <c r="H14" i="87" s="1"/>
  <c r="F14" i="87"/>
  <c r="H7" i="87"/>
  <c r="G7" i="87"/>
  <c r="F7" i="87"/>
  <c r="E7" i="87"/>
  <c r="D7" i="87"/>
  <c r="C7" i="87"/>
  <c r="C15" i="87"/>
  <c r="H15" i="87"/>
  <c r="H9" i="87"/>
  <c r="G9" i="87"/>
  <c r="F9" i="87"/>
  <c r="E9" i="87"/>
  <c r="D9" i="87"/>
  <c r="C9" i="87"/>
  <c r="H8" i="87"/>
  <c r="G8" i="87"/>
  <c r="F8" i="87"/>
  <c r="E8" i="87"/>
  <c r="D8" i="87"/>
  <c r="C8" i="87"/>
  <c r="B9" i="87"/>
  <c r="B8" i="87"/>
  <c r="H6" i="87"/>
  <c r="G6" i="87"/>
  <c r="F6" i="87"/>
  <c r="E6" i="87"/>
  <c r="D6" i="87"/>
  <c r="C6" i="87"/>
  <c r="B6" i="87"/>
  <c r="H19" i="87"/>
  <c r="G19" i="87"/>
  <c r="F19" i="87"/>
  <c r="E19" i="87"/>
  <c r="D19" i="87"/>
  <c r="C19" i="87"/>
  <c r="H16" i="87"/>
  <c r="G16" i="87"/>
  <c r="F16" i="87"/>
  <c r="E16" i="87"/>
  <c r="D16" i="87"/>
  <c r="C16" i="87"/>
  <c r="B16" i="87"/>
  <c r="H13" i="87"/>
  <c r="G13" i="87"/>
  <c r="F13" i="87"/>
  <c r="E13" i="87"/>
  <c r="D13" i="87"/>
  <c r="C13" i="87"/>
  <c r="B13" i="87"/>
  <c r="H12" i="87"/>
  <c r="G12" i="87"/>
  <c r="F12" i="87"/>
  <c r="E12" i="87"/>
  <c r="D12" i="87"/>
  <c r="C12" i="87"/>
  <c r="H5" i="87"/>
  <c r="G5" i="87"/>
  <c r="F5" i="87"/>
  <c r="E5" i="87"/>
  <c r="D5" i="87"/>
  <c r="C5" i="87"/>
  <c r="B5" i="87"/>
  <c r="H14" i="86"/>
  <c r="G14" i="86"/>
  <c r="F14" i="86"/>
  <c r="E14" i="86"/>
  <c r="D14" i="86"/>
  <c r="C14" i="86"/>
  <c r="H11" i="86"/>
  <c r="G11" i="86"/>
  <c r="F11" i="86"/>
  <c r="E11" i="86"/>
  <c r="D11" i="86"/>
  <c r="C11" i="86"/>
  <c r="B11" i="86"/>
  <c r="H10" i="86"/>
  <c r="G10" i="86"/>
  <c r="F10" i="86"/>
  <c r="E10" i="86"/>
  <c r="D10" i="86"/>
  <c r="C10" i="86"/>
  <c r="B10" i="86"/>
  <c r="H9" i="86"/>
  <c r="G9" i="86"/>
  <c r="F9" i="86"/>
  <c r="E9" i="86"/>
  <c r="D9" i="86"/>
  <c r="C9" i="86"/>
  <c r="H6" i="86"/>
  <c r="G6" i="86"/>
  <c r="F6" i="86"/>
  <c r="E6" i="86"/>
  <c r="D6" i="86"/>
  <c r="C6" i="86"/>
  <c r="B6" i="86"/>
  <c r="H5" i="86"/>
  <c r="G5" i="86"/>
  <c r="F5" i="86"/>
  <c r="E5" i="86"/>
  <c r="D5" i="86"/>
  <c r="C5" i="86"/>
  <c r="B5" i="86"/>
  <c r="H7" i="85"/>
  <c r="G7" i="85"/>
  <c r="F7" i="85"/>
  <c r="E7" i="85"/>
  <c r="D7" i="85"/>
  <c r="C7" i="85"/>
  <c r="H20" i="85"/>
  <c r="G20" i="85"/>
  <c r="F20" i="85"/>
  <c r="E20" i="85"/>
  <c r="D20" i="85"/>
  <c r="C20" i="85"/>
  <c r="H17" i="85"/>
  <c r="G17" i="85"/>
  <c r="F17" i="85"/>
  <c r="E17" i="85"/>
  <c r="D17" i="85"/>
  <c r="C17" i="85"/>
  <c r="B17" i="85"/>
  <c r="H16" i="85"/>
  <c r="G16" i="85"/>
  <c r="F16" i="85"/>
  <c r="E16" i="85"/>
  <c r="D16" i="85"/>
  <c r="C16" i="85"/>
  <c r="B16" i="85"/>
  <c r="H15" i="85"/>
  <c r="G15" i="85"/>
  <c r="F15" i="85"/>
  <c r="E15" i="85"/>
  <c r="D15" i="85"/>
  <c r="C15" i="85"/>
  <c r="B15" i="85"/>
  <c r="H14" i="85"/>
  <c r="G14" i="85"/>
  <c r="F14" i="85"/>
  <c r="E14" i="85"/>
  <c r="D14" i="85"/>
  <c r="C14" i="85"/>
  <c r="B14" i="85"/>
  <c r="H13" i="85"/>
  <c r="G13" i="85"/>
  <c r="F13" i="85"/>
  <c r="E13" i="85"/>
  <c r="D13" i="85"/>
  <c r="C13" i="85"/>
  <c r="B13" i="85"/>
  <c r="H12" i="85"/>
  <c r="G12" i="85"/>
  <c r="F12" i="85"/>
  <c r="E12" i="85"/>
  <c r="D12" i="85"/>
  <c r="C12" i="85"/>
  <c r="B12" i="85"/>
  <c r="H11" i="85"/>
  <c r="G11" i="85"/>
  <c r="F11" i="85"/>
  <c r="E11" i="85"/>
  <c r="D11" i="85"/>
  <c r="C11" i="85"/>
  <c r="H8" i="85"/>
  <c r="G8" i="85"/>
  <c r="F8" i="85"/>
  <c r="E8" i="85"/>
  <c r="D8" i="85"/>
  <c r="C8" i="85"/>
  <c r="B8" i="85"/>
  <c r="B7" i="85"/>
  <c r="H6" i="85"/>
  <c r="G6" i="85"/>
  <c r="F6" i="85"/>
  <c r="E6" i="85"/>
  <c r="D6" i="85"/>
  <c r="C6" i="85"/>
  <c r="B6" i="85"/>
  <c r="H5" i="85"/>
  <c r="G5" i="85"/>
  <c r="F5" i="85"/>
  <c r="E5" i="85"/>
  <c r="D5" i="85"/>
  <c r="C5" i="85"/>
  <c r="B5" i="85"/>
  <c r="H17" i="84"/>
  <c r="G17" i="84"/>
  <c r="F17" i="84"/>
  <c r="E17" i="84"/>
  <c r="D17" i="84"/>
  <c r="C17" i="84"/>
  <c r="H15" i="84"/>
  <c r="G15" i="84"/>
  <c r="F15" i="84"/>
  <c r="E15" i="84"/>
  <c r="D15" i="84"/>
  <c r="C15" i="84"/>
  <c r="H7" i="84"/>
  <c r="G7" i="84"/>
  <c r="F7" i="84"/>
  <c r="E7" i="84"/>
  <c r="D7" i="84"/>
  <c r="C7" i="84"/>
  <c r="H20" i="84"/>
  <c r="G20" i="84"/>
  <c r="F20" i="84"/>
  <c r="E20" i="84"/>
  <c r="D20" i="84"/>
  <c r="C20" i="84"/>
  <c r="B17" i="84"/>
  <c r="H16" i="84"/>
  <c r="G16" i="84"/>
  <c r="F16" i="84"/>
  <c r="E16" i="84"/>
  <c r="D16" i="84"/>
  <c r="C16" i="84"/>
  <c r="B16" i="84"/>
  <c r="B15" i="84"/>
  <c r="H14" i="84"/>
  <c r="G14" i="84"/>
  <c r="F14" i="84"/>
  <c r="E14" i="84"/>
  <c r="D14" i="84"/>
  <c r="C14" i="84"/>
  <c r="B14" i="84"/>
  <c r="H13" i="84"/>
  <c r="G13" i="84"/>
  <c r="F13" i="84"/>
  <c r="E13" i="84"/>
  <c r="D13" i="84"/>
  <c r="C13" i="84"/>
  <c r="B13" i="84"/>
  <c r="H12" i="84"/>
  <c r="G12" i="84"/>
  <c r="F12" i="84"/>
  <c r="E12" i="84"/>
  <c r="D12" i="84"/>
  <c r="C12" i="84"/>
  <c r="B12" i="84"/>
  <c r="H11" i="84"/>
  <c r="G11" i="84"/>
  <c r="F11" i="84"/>
  <c r="E11" i="84"/>
  <c r="D11" i="84"/>
  <c r="C11" i="84"/>
  <c r="H8" i="84"/>
  <c r="G8" i="84"/>
  <c r="F8" i="84"/>
  <c r="E8" i="84"/>
  <c r="D8" i="84"/>
  <c r="C8" i="84"/>
  <c r="B8" i="84"/>
  <c r="B7" i="84"/>
  <c r="H6" i="84"/>
  <c r="G6" i="84"/>
  <c r="F6" i="84"/>
  <c r="E6" i="84"/>
  <c r="D6" i="84"/>
  <c r="C6" i="84"/>
  <c r="B6" i="84"/>
  <c r="H5" i="84"/>
  <c r="G5" i="84"/>
  <c r="F5" i="84"/>
  <c r="E5" i="84"/>
  <c r="D5" i="84"/>
  <c r="C5" i="84"/>
  <c r="B5" i="84"/>
  <c r="C4" i="82"/>
  <c r="C5" i="82"/>
  <c r="C6" i="82"/>
  <c r="G13" i="81" s="1"/>
  <c r="C7" i="82"/>
  <c r="G17" i="81" s="1"/>
  <c r="C8" i="82"/>
  <c r="C9" i="82"/>
  <c r="C10" i="82"/>
  <c r="C11" i="82"/>
  <c r="C12" i="82"/>
  <c r="C13" i="82"/>
  <c r="G9" i="81" s="1"/>
  <c r="C14" i="82"/>
  <c r="C15" i="82"/>
  <c r="O51" i="81" s="1"/>
  <c r="C16" i="82"/>
  <c r="C17" i="82"/>
  <c r="C18" i="82"/>
  <c r="C19" i="82"/>
  <c r="C20" i="82"/>
  <c r="C21" i="82"/>
  <c r="C22" i="82"/>
  <c r="G93" i="81" s="1"/>
  <c r="C23" i="82"/>
  <c r="C24" i="82"/>
  <c r="C25" i="82"/>
  <c r="C26" i="82"/>
  <c r="C27" i="82"/>
  <c r="C28" i="82"/>
  <c r="G5" i="81"/>
  <c r="O8" i="81"/>
  <c r="O19" i="81"/>
  <c r="O27" i="81"/>
  <c r="O35" i="81"/>
  <c r="O44" i="81"/>
  <c r="O52" i="81"/>
  <c r="O60" i="81"/>
  <c r="O68" i="81"/>
  <c r="O76" i="81"/>
  <c r="O84" i="81"/>
  <c r="O92" i="81"/>
  <c r="O99" i="81"/>
  <c r="O74" i="81" l="1"/>
  <c r="O83" i="81"/>
  <c r="O59" i="81"/>
  <c r="O97" i="81"/>
  <c r="O90" i="81"/>
  <c r="O82" i="81"/>
  <c r="O66" i="81"/>
  <c r="O58" i="81"/>
  <c r="O50" i="81"/>
  <c r="O41" i="81"/>
  <c r="O33" i="81"/>
  <c r="O25" i="81"/>
  <c r="O16" i="81"/>
  <c r="O4" i="81"/>
  <c r="O96" i="81"/>
  <c r="O89" i="81"/>
  <c r="O81" i="81"/>
  <c r="O73" i="81"/>
  <c r="O65" i="81"/>
  <c r="O57" i="81"/>
  <c r="O49" i="81"/>
  <c r="O40" i="81"/>
  <c r="O32" i="81"/>
  <c r="O24" i="81"/>
  <c r="O14" i="81"/>
  <c r="O98" i="81"/>
  <c r="O75" i="81"/>
  <c r="O42" i="81"/>
  <c r="O26" i="81"/>
  <c r="O103" i="81"/>
  <c r="O95" i="81"/>
  <c r="O80" i="81"/>
  <c r="O64" i="81"/>
  <c r="O48" i="81"/>
  <c r="O31" i="81"/>
  <c r="G94" i="81"/>
  <c r="O94" i="81"/>
  <c r="O79" i="81"/>
  <c r="O63" i="81"/>
  <c r="O47" i="81"/>
  <c r="O30" i="81"/>
  <c r="O12" i="81"/>
  <c r="O101" i="81"/>
  <c r="O93" i="81"/>
  <c r="O86" i="81"/>
  <c r="O78" i="81"/>
  <c r="O70" i="81"/>
  <c r="O62" i="81"/>
  <c r="O54" i="81"/>
  <c r="O46" i="81"/>
  <c r="O37" i="81"/>
  <c r="O29" i="81"/>
  <c r="O21" i="81"/>
  <c r="O10" i="81"/>
  <c r="G78" i="81"/>
  <c r="O6" i="81"/>
  <c r="G19" i="81"/>
  <c r="O91" i="81"/>
  <c r="O67" i="81"/>
  <c r="O34" i="81"/>
  <c r="O88" i="81"/>
  <c r="O72" i="81"/>
  <c r="O56" i="81"/>
  <c r="O39" i="81"/>
  <c r="O23" i="81"/>
  <c r="O102" i="81"/>
  <c r="O87" i="81"/>
  <c r="O71" i="81"/>
  <c r="O55" i="81"/>
  <c r="O38" i="81"/>
  <c r="O22" i="81"/>
  <c r="O100" i="81"/>
  <c r="O85" i="81"/>
  <c r="O77" i="81"/>
  <c r="O69" i="81"/>
  <c r="O61" i="81"/>
  <c r="O53" i="81"/>
  <c r="O45" i="81"/>
  <c r="O36" i="81"/>
  <c r="O28" i="81"/>
  <c r="O20" i="81"/>
  <c r="G20" i="81"/>
  <c r="O3" i="81"/>
  <c r="G14" i="87"/>
  <c r="J1070" i="5"/>
  <c r="K1069" i="5" s="1"/>
  <c r="L1069" i="5" s="1"/>
  <c r="C2097" i="5"/>
  <c r="B14" i="87"/>
  <c r="G2097" i="5"/>
  <c r="C14" i="87"/>
  <c r="C17" i="87" s="1"/>
  <c r="J1082" i="5"/>
  <c r="H2097" i="5"/>
  <c r="D14" i="87"/>
  <c r="E14" i="87"/>
  <c r="G8" i="33"/>
  <c r="D2097" i="5"/>
  <c r="F2098" i="5"/>
  <c r="E2098" i="5"/>
  <c r="F8" i="33"/>
  <c r="H8" i="33"/>
  <c r="C8" i="33"/>
  <c r="D8" i="33"/>
  <c r="E8" i="33"/>
  <c r="F10" i="87"/>
  <c r="D10" i="87"/>
  <c r="G10" i="87"/>
  <c r="F7" i="86"/>
  <c r="H10" i="87"/>
  <c r="H7" i="86"/>
  <c r="E10" i="87"/>
  <c r="B7" i="87"/>
  <c r="B15" i="87"/>
  <c r="D15" i="87"/>
  <c r="E15" i="87"/>
  <c r="G15" i="87"/>
  <c r="F15" i="87"/>
  <c r="H17" i="87"/>
  <c r="C10" i="87"/>
  <c r="C7" i="86"/>
  <c r="G7" i="86"/>
  <c r="F18" i="85"/>
  <c r="G18" i="85"/>
  <c r="H18" i="85"/>
  <c r="C18" i="85"/>
  <c r="E18" i="85"/>
  <c r="D18" i="85"/>
  <c r="E7" i="86"/>
  <c r="C12" i="86"/>
  <c r="D12" i="86"/>
  <c r="E12" i="86"/>
  <c r="F12" i="86"/>
  <c r="G12" i="86"/>
  <c r="H12" i="86"/>
  <c r="D7" i="86"/>
  <c r="D9" i="85"/>
  <c r="C9" i="85"/>
  <c r="E9" i="85"/>
  <c r="H9" i="85"/>
  <c r="F9" i="85"/>
  <c r="G9" i="85"/>
  <c r="E18" i="84"/>
  <c r="C18" i="84"/>
  <c r="D18" i="84"/>
  <c r="F18" i="84"/>
  <c r="G18" i="84"/>
  <c r="H18" i="84"/>
  <c r="D9" i="84"/>
  <c r="F9" i="84"/>
  <c r="H9" i="84"/>
  <c r="G9" i="84"/>
  <c r="E9" i="84"/>
  <c r="C9" i="84"/>
  <c r="G18" i="81"/>
  <c r="G14" i="81"/>
  <c r="G10" i="81"/>
  <c r="G6" i="81"/>
  <c r="G102" i="81"/>
  <c r="G98" i="81"/>
  <c r="G90" i="81"/>
  <c r="G86" i="81"/>
  <c r="G82" i="81"/>
  <c r="G74" i="81"/>
  <c r="G70" i="81"/>
  <c r="G66" i="81"/>
  <c r="G62" i="81"/>
  <c r="G58" i="81"/>
  <c r="G54" i="81"/>
  <c r="G50" i="81"/>
  <c r="G46" i="81"/>
  <c r="G42" i="81"/>
  <c r="G38" i="81"/>
  <c r="G34" i="81"/>
  <c r="G30" i="81"/>
  <c r="G26" i="81"/>
  <c r="G22" i="81"/>
  <c r="O17" i="81"/>
  <c r="O13" i="81"/>
  <c r="O9" i="81"/>
  <c r="O5" i="81"/>
  <c r="G97" i="81"/>
  <c r="G89" i="81"/>
  <c r="G85" i="81"/>
  <c r="G81" i="81"/>
  <c r="G77" i="81"/>
  <c r="G73" i="81"/>
  <c r="G69" i="81"/>
  <c r="G65" i="81"/>
  <c r="G61" i="81"/>
  <c r="G57" i="81"/>
  <c r="G53" i="81"/>
  <c r="G49" i="81"/>
  <c r="G45" i="81"/>
  <c r="G41" i="81"/>
  <c r="G37" i="81"/>
  <c r="G33" i="81"/>
  <c r="G29" i="81"/>
  <c r="G25" i="81"/>
  <c r="G21" i="81"/>
  <c r="G16" i="81"/>
  <c r="G12" i="81"/>
  <c r="G8" i="81"/>
  <c r="G4" i="81"/>
  <c r="G101" i="81"/>
  <c r="G100" i="81"/>
  <c r="G96" i="81"/>
  <c r="G92" i="81"/>
  <c r="G88" i="81"/>
  <c r="G84" i="81"/>
  <c r="G80" i="81"/>
  <c r="G76" i="81"/>
  <c r="G72" i="81"/>
  <c r="G68" i="81"/>
  <c r="G64" i="81"/>
  <c r="G60" i="81"/>
  <c r="G56" i="81"/>
  <c r="G52" i="81"/>
  <c r="G48" i="81"/>
  <c r="G44" i="81"/>
  <c r="G40" i="81"/>
  <c r="G36" i="81"/>
  <c r="G32" i="81"/>
  <c r="G28" i="81"/>
  <c r="G24" i="81"/>
  <c r="O15" i="81"/>
  <c r="O11" i="81"/>
  <c r="O7" i="81"/>
  <c r="O43" i="81"/>
  <c r="G15" i="81"/>
  <c r="G11" i="81"/>
  <c r="G7" i="81"/>
  <c r="G3" i="81"/>
  <c r="G103" i="81"/>
  <c r="G99" i="81"/>
  <c r="G95" i="81"/>
  <c r="G91" i="81"/>
  <c r="G87" i="81"/>
  <c r="G83" i="81"/>
  <c r="G79" i="81"/>
  <c r="G75" i="81"/>
  <c r="G71" i="81"/>
  <c r="G67" i="81"/>
  <c r="G63" i="81"/>
  <c r="G59" i="81"/>
  <c r="G55" i="81"/>
  <c r="G51" i="81"/>
  <c r="G47" i="81"/>
  <c r="G43" i="81"/>
  <c r="G39" i="81"/>
  <c r="G35" i="81"/>
  <c r="G31" i="81"/>
  <c r="G27" i="81"/>
  <c r="G23" i="81"/>
  <c r="I10" i="71"/>
  <c r="C1" i="58"/>
  <c r="H6" i="41"/>
  <c r="G6" i="41"/>
  <c r="F6" i="41"/>
  <c r="E6" i="41"/>
  <c r="D6" i="41"/>
  <c r="C6" i="41"/>
  <c r="B6" i="41"/>
  <c r="G7" i="71"/>
  <c r="G17" i="87" l="1"/>
  <c r="G20" i="87" s="1"/>
  <c r="I35" i="54" s="1"/>
  <c r="E17" i="87"/>
  <c r="E20" i="87" s="1"/>
  <c r="G35" i="54" s="1"/>
  <c r="C20" i="87"/>
  <c r="E35" i="54" s="1"/>
  <c r="H21" i="85"/>
  <c r="J28" i="54" s="1"/>
  <c r="E21" i="85"/>
  <c r="G28" i="54" s="1"/>
  <c r="E21" i="84"/>
  <c r="G27" i="54" s="1"/>
  <c r="H20" i="87"/>
  <c r="J35" i="54" s="1"/>
  <c r="H15" i="86"/>
  <c r="J29" i="54" s="1"/>
  <c r="G21" i="85"/>
  <c r="I28" i="54" s="1"/>
  <c r="C21" i="84"/>
  <c r="E27" i="54" s="1"/>
  <c r="C21" i="85"/>
  <c r="E28" i="54" s="1"/>
  <c r="C15" i="86"/>
  <c r="E29" i="54" s="1"/>
  <c r="D21" i="85"/>
  <c r="F28" i="54" s="1"/>
  <c r="D17" i="87"/>
  <c r="D20" i="87" s="1"/>
  <c r="F35" i="54" s="1"/>
  <c r="F17" i="87"/>
  <c r="F20" i="87" s="1"/>
  <c r="H35" i="54" s="1"/>
  <c r="G21" i="84"/>
  <c r="I27" i="54" s="1"/>
  <c r="H21" i="84"/>
  <c r="J27" i="54" s="1"/>
  <c r="G15" i="86"/>
  <c r="I29" i="54" s="1"/>
  <c r="F21" i="84"/>
  <c r="H27" i="54" s="1"/>
  <c r="D21" i="84"/>
  <c r="F27" i="54" s="1"/>
  <c r="F21" i="85"/>
  <c r="H28" i="54" s="1"/>
  <c r="F15" i="86"/>
  <c r="H29" i="54" s="1"/>
  <c r="E15" i="86"/>
  <c r="G29" i="54" s="1"/>
  <c r="D15" i="86"/>
  <c r="F29" i="54" s="1"/>
  <c r="D8" i="71"/>
  <c r="F8" i="71" s="1"/>
  <c r="G8" i="71" s="1"/>
  <c r="H8" i="71" s="1"/>
  <c r="D6" i="71"/>
  <c r="F6" i="71" s="1"/>
  <c r="D5" i="71"/>
  <c r="F5" i="71" s="1"/>
  <c r="D4" i="71"/>
  <c r="F4" i="71" s="1"/>
  <c r="H4" i="71" s="1"/>
  <c r="D3" i="71"/>
  <c r="F3" i="71" s="1"/>
  <c r="D2" i="71"/>
  <c r="F2" i="71" s="1"/>
  <c r="I2" i="71" s="1"/>
  <c r="B8" i="71"/>
  <c r="B7" i="71"/>
  <c r="B6" i="71"/>
  <c r="B5" i="71"/>
  <c r="B4" i="71"/>
  <c r="B3" i="71"/>
  <c r="B2" i="71"/>
  <c r="H5" i="71"/>
  <c r="H6" i="71"/>
  <c r="I5" i="71" l="1"/>
  <c r="I6" i="71"/>
  <c r="I8" i="71"/>
  <c r="I4" i="71"/>
  <c r="G3" i="71"/>
  <c r="H3" i="71" s="1"/>
  <c r="I3" i="71" l="1"/>
  <c r="H74" i="4" l="1"/>
  <c r="G74" i="4"/>
  <c r="F74" i="4"/>
  <c r="E74" i="4"/>
  <c r="D74" i="4"/>
  <c r="C74" i="4"/>
  <c r="H23" i="69"/>
  <c r="G23" i="69"/>
  <c r="F23" i="69"/>
  <c r="E23" i="69"/>
  <c r="D23" i="69"/>
  <c r="C23" i="69"/>
  <c r="B23" i="69"/>
  <c r="H22" i="69"/>
  <c r="G22" i="69"/>
  <c r="F22" i="69"/>
  <c r="E22" i="69"/>
  <c r="D22" i="69"/>
  <c r="C22" i="69"/>
  <c r="B22" i="69"/>
  <c r="H21" i="69"/>
  <c r="G21" i="69"/>
  <c r="F21" i="69"/>
  <c r="E21" i="69"/>
  <c r="D21" i="69"/>
  <c r="C21" i="69"/>
  <c r="B21" i="69"/>
  <c r="H20" i="69"/>
  <c r="G20" i="69"/>
  <c r="F20" i="69"/>
  <c r="E20" i="69"/>
  <c r="D20" i="69"/>
  <c r="C20" i="69"/>
  <c r="B20" i="69"/>
  <c r="H19" i="69"/>
  <c r="G19" i="69"/>
  <c r="F19" i="69"/>
  <c r="E19" i="69"/>
  <c r="D19" i="69"/>
  <c r="C19" i="69"/>
  <c r="B19" i="69"/>
  <c r="H14" i="69"/>
  <c r="G14" i="69"/>
  <c r="F14" i="69"/>
  <c r="E14" i="69"/>
  <c r="D14" i="69"/>
  <c r="C14" i="69"/>
  <c r="B14" i="69"/>
  <c r="H13" i="69"/>
  <c r="G13" i="69"/>
  <c r="F13" i="69"/>
  <c r="E13" i="69"/>
  <c r="D13" i="69"/>
  <c r="C13" i="69"/>
  <c r="B13" i="69"/>
  <c r="H12" i="69"/>
  <c r="G12" i="69"/>
  <c r="F12" i="69"/>
  <c r="E12" i="69"/>
  <c r="D12" i="69"/>
  <c r="C12" i="69"/>
  <c r="B12" i="69"/>
  <c r="H11" i="69"/>
  <c r="G11" i="69"/>
  <c r="F11" i="69"/>
  <c r="E11" i="69"/>
  <c r="D11" i="69"/>
  <c r="C11" i="69"/>
  <c r="B11" i="69"/>
  <c r="H10" i="69"/>
  <c r="G10" i="69"/>
  <c r="F10" i="69"/>
  <c r="E10" i="69"/>
  <c r="D10" i="69"/>
  <c r="C10" i="69"/>
  <c r="B10" i="69"/>
  <c r="H9" i="69"/>
  <c r="G9" i="69"/>
  <c r="F9" i="69"/>
  <c r="E9" i="69"/>
  <c r="D9" i="69"/>
  <c r="C9" i="69"/>
  <c r="B9" i="69"/>
  <c r="H8" i="69"/>
  <c r="G8" i="69"/>
  <c r="F8" i="69"/>
  <c r="E8" i="69"/>
  <c r="D8" i="69"/>
  <c r="C8" i="69"/>
  <c r="B8" i="69"/>
  <c r="H18" i="69"/>
  <c r="G18" i="69"/>
  <c r="F18" i="69"/>
  <c r="E18" i="69"/>
  <c r="D18" i="69"/>
  <c r="C18" i="69"/>
  <c r="B18" i="69"/>
  <c r="H7" i="69"/>
  <c r="G7" i="69"/>
  <c r="F7" i="69"/>
  <c r="E7" i="69"/>
  <c r="D7" i="69"/>
  <c r="C7" i="69"/>
  <c r="B7" i="69"/>
  <c r="H6" i="69"/>
  <c r="G6" i="69"/>
  <c r="F6" i="69"/>
  <c r="E6" i="69"/>
  <c r="D6" i="69"/>
  <c r="C6" i="69"/>
  <c r="B6" i="69"/>
  <c r="H5" i="69"/>
  <c r="G5" i="69"/>
  <c r="F5" i="69"/>
  <c r="E5" i="69"/>
  <c r="D5" i="69"/>
  <c r="C5" i="69"/>
  <c r="B5" i="69"/>
  <c r="H17" i="69"/>
  <c r="G17" i="69"/>
  <c r="F26" i="69"/>
  <c r="E26" i="69"/>
  <c r="D26" i="69"/>
  <c r="C26" i="69"/>
  <c r="H15" i="68"/>
  <c r="G15" i="68"/>
  <c r="F15" i="68"/>
  <c r="E15" i="68"/>
  <c r="D15" i="68"/>
  <c r="C15" i="68"/>
  <c r="B15" i="68"/>
  <c r="H14" i="68"/>
  <c r="G14" i="68"/>
  <c r="F14" i="68"/>
  <c r="E14" i="68"/>
  <c r="D14" i="68"/>
  <c r="C14" i="68"/>
  <c r="B14" i="68"/>
  <c r="H10" i="68"/>
  <c r="G10" i="68"/>
  <c r="F10" i="68"/>
  <c r="E10" i="68"/>
  <c r="D10" i="68"/>
  <c r="C10" i="68"/>
  <c r="B10" i="68"/>
  <c r="H9" i="68"/>
  <c r="G9" i="68"/>
  <c r="F9" i="68"/>
  <c r="E9" i="68"/>
  <c r="D9" i="68"/>
  <c r="C9" i="68"/>
  <c r="B9" i="68"/>
  <c r="H8" i="68"/>
  <c r="G8" i="68"/>
  <c r="F8" i="68"/>
  <c r="E8" i="68"/>
  <c r="D8" i="68"/>
  <c r="C8" i="68"/>
  <c r="B8" i="68"/>
  <c r="H7" i="68"/>
  <c r="G7" i="68"/>
  <c r="F7" i="68"/>
  <c r="E7" i="68"/>
  <c r="D7" i="68"/>
  <c r="C7" i="68"/>
  <c r="B7" i="68"/>
  <c r="H6" i="68"/>
  <c r="G6" i="68"/>
  <c r="F6" i="68"/>
  <c r="E6" i="68"/>
  <c r="D6" i="68"/>
  <c r="C6" i="68"/>
  <c r="B6" i="68"/>
  <c r="H5" i="68"/>
  <c r="G5" i="68"/>
  <c r="F5" i="68"/>
  <c r="E5" i="68"/>
  <c r="D5" i="68"/>
  <c r="C5" i="68"/>
  <c r="B5" i="68"/>
  <c r="H13" i="68"/>
  <c r="G13" i="68"/>
  <c r="F18" i="68"/>
  <c r="E18" i="68"/>
  <c r="D18" i="68"/>
  <c r="C18" i="68"/>
  <c r="G2091" i="5"/>
  <c r="F2091" i="5"/>
  <c r="E2091" i="5"/>
  <c r="D2091" i="5"/>
  <c r="C2091" i="5"/>
  <c r="E2" i="54"/>
  <c r="F24" i="69" l="1"/>
  <c r="C24" i="69"/>
  <c r="D24" i="69"/>
  <c r="E24" i="69"/>
  <c r="F15" i="69"/>
  <c r="D15" i="69"/>
  <c r="C15" i="69"/>
  <c r="E15" i="69"/>
  <c r="G24" i="69"/>
  <c r="H24" i="69"/>
  <c r="G15" i="69"/>
  <c r="H15" i="69"/>
  <c r="C17" i="69"/>
  <c r="H26" i="69"/>
  <c r="D17" i="69"/>
  <c r="E17" i="69"/>
  <c r="F17" i="69"/>
  <c r="G26" i="69"/>
  <c r="F16" i="68"/>
  <c r="H16" i="68"/>
  <c r="C16" i="68"/>
  <c r="E16" i="68"/>
  <c r="D16" i="68"/>
  <c r="G16" i="68"/>
  <c r="H11" i="68"/>
  <c r="C11" i="68"/>
  <c r="D11" i="68"/>
  <c r="F11" i="68"/>
  <c r="G11" i="68"/>
  <c r="E11" i="68"/>
  <c r="H18" i="68"/>
  <c r="C13" i="68"/>
  <c r="G18" i="68"/>
  <c r="D13" i="68"/>
  <c r="E13" i="68"/>
  <c r="F13" i="68"/>
  <c r="G2" i="59"/>
  <c r="F19" i="68" l="1"/>
  <c r="H39" i="54" s="1"/>
  <c r="E19" i="68"/>
  <c r="G39" i="54" s="1"/>
  <c r="G19" i="68"/>
  <c r="I39" i="54" s="1"/>
  <c r="E27" i="69"/>
  <c r="G40" i="54" s="1"/>
  <c r="D19" i="68"/>
  <c r="F39" i="54" s="1"/>
  <c r="D27" i="69"/>
  <c r="F40" i="54" s="1"/>
  <c r="C19" i="68"/>
  <c r="E39" i="54" s="1"/>
  <c r="H27" i="69"/>
  <c r="J40" i="54" s="1"/>
  <c r="C27" i="69"/>
  <c r="E40" i="54" s="1"/>
  <c r="H19" i="68"/>
  <c r="J39" i="54" s="1"/>
  <c r="G27" i="69"/>
  <c r="I40" i="54" s="1"/>
  <c r="F27" i="69"/>
  <c r="H40" i="54" s="1"/>
  <c r="C2088" i="58" l="1"/>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3" i="60" s="1"/>
  <c r="F23" i="60" s="1"/>
  <c r="C1098" i="58"/>
  <c r="C1097" i="58"/>
  <c r="E22" i="60" s="1"/>
  <c r="F22" i="60" s="1"/>
  <c r="C1096" i="58"/>
  <c r="E21" i="60" s="1"/>
  <c r="C1095" i="58"/>
  <c r="E20" i="60" s="1"/>
  <c r="C1094" i="58"/>
  <c r="E19" i="60" s="1"/>
  <c r="F19" i="60" s="1"/>
  <c r="C1093" i="58"/>
  <c r="E18" i="60" s="1"/>
  <c r="F18" i="60" s="1"/>
  <c r="C1092" i="58"/>
  <c r="E17" i="60" s="1"/>
  <c r="C1091" i="58"/>
  <c r="E16" i="60" s="1"/>
  <c r="C1090" i="58"/>
  <c r="E15" i="60" s="1"/>
  <c r="F15" i="60" s="1"/>
  <c r="C1089" i="58"/>
  <c r="C1088" i="58"/>
  <c r="E14" i="60" s="1"/>
  <c r="F14" i="60" s="1"/>
  <c r="C1087" i="58"/>
  <c r="E13" i="60" s="1"/>
  <c r="C1086" i="58"/>
  <c r="E12" i="60" s="1"/>
  <c r="C1085" i="58"/>
  <c r="E11" i="60" s="1"/>
  <c r="F11" i="60" s="1"/>
  <c r="C1084" i="58"/>
  <c r="E10" i="60" s="1"/>
  <c r="F10" i="60" s="1"/>
  <c r="C1083" i="58"/>
  <c r="E9" i="60" s="1"/>
  <c r="C1082" i="58"/>
  <c r="E8" i="60" s="1"/>
  <c r="C1081" i="58"/>
  <c r="E7" i="60" s="1"/>
  <c r="F7" i="60" s="1"/>
  <c r="C1080" i="58"/>
  <c r="C1079" i="58"/>
  <c r="E6" i="60" s="1"/>
  <c r="F6" i="60" s="1"/>
  <c r="C1078" i="58"/>
  <c r="E5" i="60" s="1"/>
  <c r="C1077" i="58"/>
  <c r="E4" i="60" s="1"/>
  <c r="C1076" i="58"/>
  <c r="C1075" i="58"/>
  <c r="E3" i="60" s="1"/>
  <c r="F3" i="60" s="1"/>
  <c r="C1074" i="58"/>
  <c r="C1073" i="58"/>
  <c r="C1072" i="58"/>
  <c r="C1071" i="58"/>
  <c r="C1070" i="58"/>
  <c r="C1069" i="58"/>
  <c r="C16"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7" i="60" s="1"/>
  <c r="C728" i="58"/>
  <c r="F543" i="59" s="1"/>
  <c r="G543" i="59" s="1"/>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F529" i="59" s="1"/>
  <c r="G529" i="59" s="1"/>
  <c r="C710" i="58"/>
  <c r="F528" i="59" s="1"/>
  <c r="G528" i="59" s="1"/>
  <c r="C709" i="58"/>
  <c r="F527" i="59" s="1"/>
  <c r="G527" i="59" s="1"/>
  <c r="C708" i="58"/>
  <c r="E56" i="60" s="1"/>
  <c r="C707" i="58"/>
  <c r="F526" i="59" s="1"/>
  <c r="G526" i="59" s="1"/>
  <c r="C706" i="58"/>
  <c r="F525" i="59" s="1"/>
  <c r="G525" i="59" s="1"/>
  <c r="C705" i="58"/>
  <c r="F524" i="59" s="1"/>
  <c r="G524" i="59" s="1"/>
  <c r="C704" i="58"/>
  <c r="C703" i="58"/>
  <c r="F523" i="59" s="1"/>
  <c r="G523" i="59" s="1"/>
  <c r="C702" i="58"/>
  <c r="F522" i="59" s="1"/>
  <c r="G522" i="59" s="1"/>
  <c r="C701" i="58"/>
  <c r="F521" i="59" s="1"/>
  <c r="G521" i="59" s="1"/>
  <c r="C700" i="58"/>
  <c r="C699" i="58"/>
  <c r="F520" i="59" s="1"/>
  <c r="G520" i="59" s="1"/>
  <c r="C698" i="58"/>
  <c r="F519" i="59" s="1"/>
  <c r="G519" i="59" s="1"/>
  <c r="C697" i="58"/>
  <c r="F518" i="59" s="1"/>
  <c r="G518" i="59" s="1"/>
  <c r="C696" i="58"/>
  <c r="F517" i="59" s="1"/>
  <c r="G517" i="59" s="1"/>
  <c r="C695" i="58"/>
  <c r="F516" i="59" s="1"/>
  <c r="G516" i="59" s="1"/>
  <c r="C694" i="58"/>
  <c r="C693" i="58"/>
  <c r="F515" i="59" s="1"/>
  <c r="G515" i="59" s="1"/>
  <c r="C692" i="58"/>
  <c r="F514" i="59" s="1"/>
  <c r="G514" i="59" s="1"/>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F484" i="59" s="1"/>
  <c r="G484" i="59" s="1"/>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F473" i="59" s="1"/>
  <c r="G473" i="59" s="1"/>
  <c r="C647" i="58"/>
  <c r="F472" i="59" s="1"/>
  <c r="G472" i="59" s="1"/>
  <c r="C646" i="58"/>
  <c r="F471" i="59" s="1"/>
  <c r="G471" i="59" s="1"/>
  <c r="C645" i="58"/>
  <c r="F470" i="59" s="1"/>
  <c r="G470" i="59" s="1"/>
  <c r="C644" i="58"/>
  <c r="F469" i="59" s="1"/>
  <c r="G469" i="59" s="1"/>
  <c r="C643" i="58"/>
  <c r="C642" i="58"/>
  <c r="F468" i="59" s="1"/>
  <c r="G468" i="59" s="1"/>
  <c r="C641" i="58"/>
  <c r="F467" i="59" s="1"/>
  <c r="G467" i="59" s="1"/>
  <c r="C640" i="58"/>
  <c r="F466" i="59" s="1"/>
  <c r="G466" i="59" s="1"/>
  <c r="C639" i="58"/>
  <c r="F465" i="59" s="1"/>
  <c r="G465" i="59" s="1"/>
  <c r="C638" i="58"/>
  <c r="F464" i="59" s="1"/>
  <c r="G464" i="59" s="1"/>
  <c r="C637" i="58"/>
  <c r="C636" i="58"/>
  <c r="F463" i="59" s="1"/>
  <c r="G463" i="59" s="1"/>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F453" i="59" s="1"/>
  <c r="G453" i="59" s="1"/>
  <c r="C624" i="58"/>
  <c r="F452" i="59" s="1"/>
  <c r="G452" i="59" s="1"/>
  <c r="C623" i="58"/>
  <c r="F451" i="59" s="1"/>
  <c r="G451" i="59" s="1"/>
  <c r="C622" i="58"/>
  <c r="F450" i="59" s="1"/>
  <c r="G450" i="59" s="1"/>
  <c r="C621" i="58"/>
  <c r="C620" i="58"/>
  <c r="F449" i="59" s="1"/>
  <c r="G449" i="59" s="1"/>
  <c r="C619" i="58"/>
  <c r="F448" i="59" s="1"/>
  <c r="G448" i="59" s="1"/>
  <c r="C618" i="58"/>
  <c r="F447" i="59" s="1"/>
  <c r="G447" i="59" s="1"/>
  <c r="C617" i="58"/>
  <c r="F446" i="59" s="1"/>
  <c r="G446" i="59" s="1"/>
  <c r="C616" i="58"/>
  <c r="C615" i="58"/>
  <c r="F445" i="59" s="1"/>
  <c r="G445" i="59" s="1"/>
  <c r="C614" i="58"/>
  <c r="F444" i="59" s="1"/>
  <c r="G444" i="59" s="1"/>
  <c r="C613" i="58"/>
  <c r="F443" i="59" s="1"/>
  <c r="G443" i="59" s="1"/>
  <c r="C612" i="58"/>
  <c r="F442" i="59" s="1"/>
  <c r="G442" i="59" s="1"/>
  <c r="C611" i="58"/>
  <c r="F441" i="59" s="1"/>
  <c r="G441" i="59" s="1"/>
  <c r="C610" i="58"/>
  <c r="C609" i="58"/>
  <c r="F440" i="59" s="1"/>
  <c r="G440" i="59" s="1"/>
  <c r="C608" i="58"/>
  <c r="F439" i="59" s="1"/>
  <c r="G439" i="59" s="1"/>
  <c r="C607" i="58"/>
  <c r="F438" i="59" s="1"/>
  <c r="G438" i="59" s="1"/>
  <c r="C606" i="58"/>
  <c r="F437" i="59" s="1"/>
  <c r="G437" i="59" s="1"/>
  <c r="C605" i="58"/>
  <c r="F436" i="59" s="1"/>
  <c r="G436" i="59" s="1"/>
  <c r="C604" i="58"/>
  <c r="C603" i="58"/>
  <c r="F435" i="59" s="1"/>
  <c r="G435" i="59" s="1"/>
  <c r="C602" i="58"/>
  <c r="F434" i="59" s="1"/>
  <c r="G434" i="59" s="1"/>
  <c r="C601" i="58"/>
  <c r="F433" i="59" s="1"/>
  <c r="G433" i="59" s="1"/>
  <c r="C600" i="58"/>
  <c r="F432" i="59" s="1"/>
  <c r="G432" i="59" s="1"/>
  <c r="C599" i="58"/>
  <c r="F431" i="59" s="1"/>
  <c r="G431" i="59" s="1"/>
  <c r="C598" i="58"/>
  <c r="C597" i="58"/>
  <c r="F430" i="59" s="1"/>
  <c r="G430" i="59" s="1"/>
  <c r="C596" i="58"/>
  <c r="F429" i="59" s="1"/>
  <c r="G429" i="59" s="1"/>
  <c r="C595" i="58"/>
  <c r="F428" i="59" s="1"/>
  <c r="G428" i="59" s="1"/>
  <c r="C594" i="58"/>
  <c r="F427" i="59" s="1"/>
  <c r="G427" i="59" s="1"/>
  <c r="C593" i="58"/>
  <c r="F426" i="59" s="1"/>
  <c r="G426" i="59" s="1"/>
  <c r="C592" i="58"/>
  <c r="C591" i="58"/>
  <c r="F425" i="59" s="1"/>
  <c r="G425" i="59" s="1"/>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F410" i="59" s="1"/>
  <c r="G410" i="59" s="1"/>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5"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G211" i="59" s="1"/>
  <c r="C315" i="58"/>
  <c r="F210" i="59" s="1"/>
  <c r="G210" i="59" s="1"/>
  <c r="C314" i="58"/>
  <c r="F209" i="59" s="1"/>
  <c r="G209" i="59" s="1"/>
  <c r="C313" i="58"/>
  <c r="F208" i="59" s="1"/>
  <c r="G208" i="59" s="1"/>
  <c r="C312" i="58"/>
  <c r="F207" i="59" s="1"/>
  <c r="G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F179" i="59" s="1"/>
  <c r="G179" i="59" s="1"/>
  <c r="C250" i="58"/>
  <c r="F178" i="59" s="1"/>
  <c r="G178" i="59" s="1"/>
  <c r="C249" i="58"/>
  <c r="F177" i="59" s="1"/>
  <c r="G177" i="59" s="1"/>
  <c r="C248" i="58"/>
  <c r="F176" i="59" s="1"/>
  <c r="C247" i="58"/>
  <c r="C246" i="58"/>
  <c r="F175" i="59" s="1"/>
  <c r="G175" i="59" s="1"/>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F167" i="59" s="1"/>
  <c r="G167" i="59" s="1"/>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F157" i="59" s="1"/>
  <c r="G157" i="59" s="1"/>
  <c r="C224" i="58"/>
  <c r="F156" i="59" s="1"/>
  <c r="C223" i="58"/>
  <c r="F155" i="59" s="1"/>
  <c r="G155" i="59" s="1"/>
  <c r="C222" i="58"/>
  <c r="F154" i="59" s="1"/>
  <c r="G154" i="59" s="1"/>
  <c r="C221" i="58"/>
  <c r="F153" i="59" s="1"/>
  <c r="G153" i="59" s="1"/>
  <c r="C220" i="58"/>
  <c r="F152" i="59" s="1"/>
  <c r="C219" i="58"/>
  <c r="F151" i="59" s="1"/>
  <c r="G151" i="59" s="1"/>
  <c r="C218" i="58"/>
  <c r="F150" i="59" s="1"/>
  <c r="G150" i="59" s="1"/>
  <c r="C217" i="58"/>
  <c r="C216" i="58"/>
  <c r="F149" i="59" s="1"/>
  <c r="G149" i="59" s="1"/>
  <c r="C215" i="58"/>
  <c r="F148" i="59" s="1"/>
  <c r="C214" i="58"/>
  <c r="F147" i="59" s="1"/>
  <c r="G147" i="59" s="1"/>
  <c r="C213" i="58"/>
  <c r="F146" i="59" s="1"/>
  <c r="G146" i="59" s="1"/>
  <c r="C212" i="58"/>
  <c r="F145" i="59" s="1"/>
  <c r="G145" i="59" s="1"/>
  <c r="C211" i="58"/>
  <c r="F144" i="59" s="1"/>
  <c r="C210" i="58"/>
  <c r="F143" i="59" s="1"/>
  <c r="G143" i="59" s="1"/>
  <c r="C209" i="58"/>
  <c r="F142" i="59" s="1"/>
  <c r="G142" i="59" s="1"/>
  <c r="C208" i="58"/>
  <c r="F141" i="59" s="1"/>
  <c r="G141" i="59" s="1"/>
  <c r="C207" i="58"/>
  <c r="F140" i="59" s="1"/>
  <c r="C206" i="58"/>
  <c r="C205" i="58"/>
  <c r="F139" i="59" s="1"/>
  <c r="G139" i="59" s="1"/>
  <c r="C204" i="58"/>
  <c r="F138" i="59" s="1"/>
  <c r="G138" i="59" s="1"/>
  <c r="C203" i="58"/>
  <c r="F137" i="59" s="1"/>
  <c r="G137" i="59" s="1"/>
  <c r="C202" i="58"/>
  <c r="F136" i="59" s="1"/>
  <c r="C201" i="58"/>
  <c r="F135" i="59" s="1"/>
  <c r="G135" i="59" s="1"/>
  <c r="C200" i="58"/>
  <c r="F134" i="59" s="1"/>
  <c r="G134" i="59" s="1"/>
  <c r="C199" i="58"/>
  <c r="F133" i="59" s="1"/>
  <c r="G133" i="59" s="1"/>
  <c r="C198" i="58"/>
  <c r="F132" i="59" s="1"/>
  <c r="C197" i="58"/>
  <c r="F131" i="59" s="1"/>
  <c r="G131" i="59" s="1"/>
  <c r="C196" i="58"/>
  <c r="F130" i="59" s="1"/>
  <c r="G130" i="59" s="1"/>
  <c r="C195" i="58"/>
  <c r="C194" i="58"/>
  <c r="E55" i="60" s="1"/>
  <c r="C193" i="58"/>
  <c r="F128" i="59" s="1"/>
  <c r="C192" i="58"/>
  <c r="E54" i="60" s="1"/>
  <c r="F54" i="60" s="1"/>
  <c r="C191" i="58"/>
  <c r="E53" i="60" s="1"/>
  <c r="C190" i="58"/>
  <c r="E52" i="60" s="1"/>
  <c r="C189" i="58"/>
  <c r="E51" i="60" s="1"/>
  <c r="C188" i="58"/>
  <c r="C187" i="58"/>
  <c r="F123" i="59" s="1"/>
  <c r="G123" i="59" s="1"/>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0" i="60" s="1"/>
  <c r="F50" i="60" s="1"/>
  <c r="C173" i="58"/>
  <c r="F119" i="59" s="1"/>
  <c r="G119" i="59" s="1"/>
  <c r="C172" i="58"/>
  <c r="E48" i="60" s="1"/>
  <c r="C171" i="58"/>
  <c r="C170" i="58"/>
  <c r="F117" i="59" s="1"/>
  <c r="G117" i="59" s="1"/>
  <c r="C169" i="58"/>
  <c r="F116" i="59" s="1"/>
  <c r="C168" i="58"/>
  <c r="F115" i="59" s="1"/>
  <c r="G115" i="59" s="1"/>
  <c r="C167" i="58"/>
  <c r="F46" i="59" s="1"/>
  <c r="C166" i="58"/>
  <c r="F114" i="59" s="1"/>
  <c r="G114" i="59" s="1"/>
  <c r="C165" i="58"/>
  <c r="F45" i="59" s="1"/>
  <c r="G45" i="59" s="1"/>
  <c r="C164" i="58"/>
  <c r="F44" i="59" s="1"/>
  <c r="C163" i="58"/>
  <c r="F113" i="59" s="1"/>
  <c r="G113" i="59" s="1"/>
  <c r="C162" i="58"/>
  <c r="E47"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E46" i="60" s="1"/>
  <c r="C149" i="58"/>
  <c r="E45" i="60" s="1"/>
  <c r="C148" i="58"/>
  <c r="F110" i="59" s="1"/>
  <c r="G110" i="59" s="1"/>
  <c r="C147" i="58"/>
  <c r="E43" i="60" s="1"/>
  <c r="F43" i="60" s="1"/>
  <c r="C146" i="58"/>
  <c r="E42" i="60" s="1"/>
  <c r="C145" i="58"/>
  <c r="C144" i="58"/>
  <c r="F107" i="59" s="1"/>
  <c r="G107" i="59" s="1"/>
  <c r="C143" i="58"/>
  <c r="E40" i="60" s="1"/>
  <c r="F40" i="60" s="1"/>
  <c r="C142" i="58"/>
  <c r="E39" i="60" s="1"/>
  <c r="F39" i="60" s="1"/>
  <c r="C141" i="58"/>
  <c r="E38" i="60" s="1"/>
  <c r="C140" i="58"/>
  <c r="E37" i="60" s="1"/>
  <c r="C139" i="58"/>
  <c r="C138" i="58"/>
  <c r="E36" i="60" s="1"/>
  <c r="F36" i="60" s="1"/>
  <c r="C137" i="58"/>
  <c r="E35" i="60" s="1"/>
  <c r="F35" i="60" s="1"/>
  <c r="C136" i="58"/>
  <c r="E34" i="60" s="1"/>
  <c r="C135" i="58"/>
  <c r="E33" i="60" s="1"/>
  <c r="C134" i="58"/>
  <c r="C133" i="58"/>
  <c r="E32" i="60" s="1"/>
  <c r="F32" i="60" s="1"/>
  <c r="C132" i="58"/>
  <c r="F97" i="59" s="1"/>
  <c r="G97" i="59" s="1"/>
  <c r="C131" i="58"/>
  <c r="E30" i="60" s="1"/>
  <c r="C130" i="58"/>
  <c r="E29" i="60" s="1"/>
  <c r="C129" i="58"/>
  <c r="C128" i="58"/>
  <c r="E28" i="60" s="1"/>
  <c r="F28" i="60" s="1"/>
  <c r="C127" i="58"/>
  <c r="E27" i="60" s="1"/>
  <c r="F27" i="60" s="1"/>
  <c r="C126" i="58"/>
  <c r="E26" i="60" s="1"/>
  <c r="C125" i="58"/>
  <c r="E25"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F60" i="60"/>
  <c r="F571" i="59"/>
  <c r="G571" i="59" s="1"/>
  <c r="F103" i="59" l="1"/>
  <c r="G103" i="59" s="1"/>
  <c r="F98" i="59"/>
  <c r="G98" i="59" s="1"/>
  <c r="G64" i="59"/>
  <c r="G59" i="59"/>
  <c r="E49" i="60"/>
  <c r="F49" i="60" s="1"/>
  <c r="E44" i="60"/>
  <c r="F44" i="60" s="1"/>
  <c r="F118" i="59"/>
  <c r="G118" i="59" s="1"/>
  <c r="F111" i="59"/>
  <c r="G111" i="59" s="1"/>
  <c r="E31" i="60"/>
  <c r="F31" i="60" s="1"/>
  <c r="F91" i="59"/>
  <c r="G91" i="59" s="1"/>
  <c r="E41" i="60"/>
  <c r="F41" i="60" s="1"/>
  <c r="F106" i="59"/>
  <c r="G106" i="59" s="1"/>
  <c r="F99" i="59"/>
  <c r="G99" i="59" s="1"/>
  <c r="B2" i="67"/>
  <c r="B4" i="67"/>
  <c r="G89" i="59"/>
  <c r="F4" i="60"/>
  <c r="E59" i="60"/>
  <c r="F59" i="60" s="1"/>
  <c r="E63" i="60"/>
  <c r="F63" i="60" s="1"/>
  <c r="F129" i="59"/>
  <c r="G129" i="59" s="1"/>
  <c r="F105" i="59"/>
  <c r="G105" i="59" s="1"/>
  <c r="F120" i="59"/>
  <c r="G120" i="59" s="1"/>
  <c r="F112" i="59"/>
  <c r="G112" i="59" s="1"/>
  <c r="F104" i="59"/>
  <c r="G104" i="59" s="1"/>
  <c r="F96" i="59"/>
  <c r="G96" i="59" s="1"/>
  <c r="F127" i="59"/>
  <c r="G127" i="59" s="1"/>
  <c r="F95" i="59"/>
  <c r="G95" i="59" s="1"/>
  <c r="F43" i="59"/>
  <c r="G43" i="59" s="1"/>
  <c r="F126" i="59"/>
  <c r="G126" i="59" s="1"/>
  <c r="F102" i="59"/>
  <c r="G102" i="59" s="1"/>
  <c r="F94" i="59"/>
  <c r="G94" i="59" s="1"/>
  <c r="G61" i="59"/>
  <c r="G65" i="59"/>
  <c r="G200" i="59"/>
  <c r="G204" i="59"/>
  <c r="G212" i="59"/>
  <c r="G216" i="59"/>
  <c r="G62" i="59"/>
  <c r="G66" i="59"/>
  <c r="G197" i="59"/>
  <c r="G201" i="59"/>
  <c r="G205" i="59"/>
  <c r="G213" i="59"/>
  <c r="G63" i="59"/>
  <c r="G67" i="59"/>
  <c r="G198" i="59"/>
  <c r="G202" i="59"/>
  <c r="G206" i="59"/>
  <c r="G214" i="59"/>
  <c r="G60" i="59"/>
  <c r="G68" i="59"/>
  <c r="G199" i="59"/>
  <c r="G203" i="59"/>
  <c r="G215" i="59"/>
  <c r="F125" i="59"/>
  <c r="G125" i="59" s="1"/>
  <c r="F109" i="59"/>
  <c r="G109" i="59" s="1"/>
  <c r="F101" i="59"/>
  <c r="G101" i="59" s="1"/>
  <c r="F93" i="59"/>
  <c r="G93" i="59" s="1"/>
  <c r="E58" i="60"/>
  <c r="F58" i="60" s="1"/>
  <c r="E62" i="60"/>
  <c r="F62"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16" i="59"/>
  <c r="G88" i="59"/>
  <c r="G84" i="59"/>
  <c r="G80" i="59"/>
  <c r="G76" i="59"/>
  <c r="G72" i="59"/>
  <c r="G56" i="59"/>
  <c r="G52" i="59"/>
  <c r="G48" i="59"/>
  <c r="G44" i="59"/>
  <c r="G40" i="59"/>
  <c r="G36" i="59"/>
  <c r="G32" i="59"/>
  <c r="G28" i="59"/>
  <c r="G24" i="59"/>
  <c r="G20" i="59"/>
  <c r="G16" i="59"/>
  <c r="G12" i="59"/>
  <c r="G8" i="59"/>
  <c r="G4" i="59"/>
  <c r="F57" i="60"/>
  <c r="F53" i="60"/>
  <c r="F56" i="60"/>
  <c r="F52" i="60"/>
  <c r="F48" i="60"/>
  <c r="G58" i="59"/>
  <c r="G54" i="59"/>
  <c r="G50" i="59"/>
  <c r="G46" i="59"/>
  <c r="G42" i="59"/>
  <c r="G38" i="59"/>
  <c r="G34" i="59"/>
  <c r="G30" i="59"/>
  <c r="G26" i="59"/>
  <c r="G22" i="59"/>
  <c r="G18" i="59"/>
  <c r="G14" i="59"/>
  <c r="G10" i="59"/>
  <c r="G6" i="59"/>
  <c r="F55" i="60"/>
  <c r="F51" i="60"/>
  <c r="F46" i="60"/>
  <c r="F42" i="60"/>
  <c r="F38" i="60"/>
  <c r="F34" i="60"/>
  <c r="F30" i="60"/>
  <c r="F26" i="60"/>
  <c r="F21" i="60"/>
  <c r="F17" i="60"/>
  <c r="F13" i="60"/>
  <c r="F9" i="60"/>
  <c r="F5" i="60"/>
  <c r="F45" i="60"/>
  <c r="F37" i="60"/>
  <c r="F33" i="60"/>
  <c r="F29" i="60"/>
  <c r="F25" i="60"/>
  <c r="F20" i="60"/>
  <c r="F16" i="60"/>
  <c r="F12" i="60"/>
  <c r="F8" i="60"/>
  <c r="I2" i="54"/>
  <c r="H2" i="54"/>
  <c r="G2" i="54"/>
  <c r="F2" i="54"/>
  <c r="H2091" i="5" l="1"/>
  <c r="C9" i="67"/>
  <c r="C8" i="67"/>
  <c r="B5" i="67"/>
  <c r="B3" i="67"/>
  <c r="C3" i="67"/>
  <c r="C2" i="67"/>
  <c r="C4" i="67"/>
  <c r="C5" i="67"/>
  <c r="G1" i="59"/>
  <c r="F65" i="60" s="1"/>
  <c r="C10" i="67" s="1"/>
  <c r="F1" i="59"/>
  <c r="H7" i="41"/>
  <c r="H5" i="40"/>
  <c r="H40" i="50"/>
  <c r="H17" i="11"/>
  <c r="H13" i="15"/>
  <c r="H11" i="44"/>
  <c r="H16" i="24"/>
  <c r="H55" i="4"/>
  <c r="H54" i="4"/>
  <c r="H22" i="7"/>
  <c r="H26" i="15"/>
  <c r="H7" i="21"/>
  <c r="H6" i="8"/>
  <c r="H17" i="8"/>
  <c r="H43" i="22"/>
  <c r="H16" i="8"/>
  <c r="H17" i="46"/>
  <c r="H8" i="44"/>
  <c r="H25" i="14"/>
  <c r="H39" i="4"/>
  <c r="H38" i="4"/>
  <c r="H24" i="45"/>
  <c r="H19" i="14"/>
  <c r="H18" i="14"/>
  <c r="H14" i="46"/>
  <c r="H30" i="4"/>
  <c r="H6" i="9"/>
  <c r="H11" i="46"/>
  <c r="H8" i="11"/>
  <c r="H6" i="44"/>
  <c r="H37" i="11"/>
  <c r="H65" i="4"/>
  <c r="H12" i="7"/>
  <c r="H23" i="4"/>
  <c r="H17" i="50"/>
  <c r="H29" i="11"/>
  <c r="H28" i="11"/>
  <c r="H27" i="11"/>
  <c r="H5" i="17"/>
  <c r="H13" i="4"/>
  <c r="H17" i="44"/>
  <c r="H9" i="15"/>
  <c r="H6" i="15"/>
  <c r="H9" i="10"/>
  <c r="H21" i="10"/>
  <c r="H7" i="4"/>
  <c r="H20" i="10"/>
  <c r="H24" i="28"/>
  <c r="H20" i="28"/>
  <c r="H17" i="28"/>
  <c r="H16" i="28"/>
  <c r="H10" i="28"/>
  <c r="H5" i="45"/>
  <c r="H38" i="50"/>
  <c r="G38" i="50"/>
  <c r="F38" i="50"/>
  <c r="E38" i="50"/>
  <c r="D38" i="50"/>
  <c r="C38" i="50"/>
  <c r="H38" i="45"/>
  <c r="G38" i="45"/>
  <c r="F38" i="45"/>
  <c r="E38" i="45"/>
  <c r="D38" i="45"/>
  <c r="C38" i="45"/>
  <c r="H11" i="41"/>
  <c r="G11" i="41"/>
  <c r="F11" i="41"/>
  <c r="E11" i="41"/>
  <c r="D11" i="41"/>
  <c r="C11" i="41"/>
  <c r="H15" i="41"/>
  <c r="G15" i="41"/>
  <c r="F15" i="41"/>
  <c r="E15" i="41"/>
  <c r="D15" i="41"/>
  <c r="C15" i="41"/>
  <c r="H10" i="33"/>
  <c r="G10" i="33"/>
  <c r="F10" i="33"/>
  <c r="E10" i="33"/>
  <c r="D10" i="33"/>
  <c r="C10"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G59" i="4"/>
  <c r="F59" i="4"/>
  <c r="E59" i="4"/>
  <c r="D59" i="4"/>
  <c r="C59"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7" i="32"/>
  <c r="H14" i="32"/>
  <c r="H13" i="32"/>
  <c r="H9" i="32"/>
  <c r="H8" i="32"/>
  <c r="H7" i="32"/>
  <c r="H6" i="32"/>
  <c r="H5" i="32"/>
  <c r="H5" i="33"/>
  <c r="H11" i="33" s="1"/>
  <c r="H6" i="40"/>
  <c r="H12" i="41"/>
  <c r="H13" i="41" s="1"/>
  <c r="H5" i="41"/>
  <c r="H42" i="45"/>
  <c r="H39" i="45"/>
  <c r="H40" i="45" s="1"/>
  <c r="H35" i="45"/>
  <c r="H34" i="45"/>
  <c r="H33" i="45"/>
  <c r="H31" i="45"/>
  <c r="H30" i="45"/>
  <c r="H29" i="45"/>
  <c r="H28" i="45"/>
  <c r="H27" i="45"/>
  <c r="H26" i="45"/>
  <c r="H25" i="45"/>
  <c r="H23" i="45"/>
  <c r="H22" i="45"/>
  <c r="H21" i="45"/>
  <c r="H20" i="45"/>
  <c r="H19" i="45"/>
  <c r="H18" i="45"/>
  <c r="H16" i="45"/>
  <c r="H15" i="45"/>
  <c r="H14" i="45"/>
  <c r="H13" i="45"/>
  <c r="H12" i="45"/>
  <c r="H11" i="45"/>
  <c r="H10" i="45"/>
  <c r="H9" i="45"/>
  <c r="H8" i="45"/>
  <c r="H7" i="45"/>
  <c r="H6"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16" i="48"/>
  <c r="H13" i="48"/>
  <c r="H12" i="48"/>
  <c r="H11" i="48"/>
  <c r="H10" i="48"/>
  <c r="H9" i="48"/>
  <c r="H8" i="48"/>
  <c r="H7" i="48"/>
  <c r="H6" i="48"/>
  <c r="H5" i="48"/>
  <c r="H8" i="49"/>
  <c r="H6" i="49"/>
  <c r="H5" i="49"/>
  <c r="H45" i="50"/>
  <c r="H39" i="50"/>
  <c r="H35" i="50"/>
  <c r="H34" i="50"/>
  <c r="H33" i="50"/>
  <c r="H31" i="50"/>
  <c r="H30" i="50"/>
  <c r="H29" i="50"/>
  <c r="H28" i="50"/>
  <c r="H27" i="50"/>
  <c r="H26" i="50"/>
  <c r="H25" i="50"/>
  <c r="H23" i="50"/>
  <c r="H22" i="50"/>
  <c r="H21" i="50"/>
  <c r="H20" i="50"/>
  <c r="H19" i="50"/>
  <c r="H18" i="50"/>
  <c r="H16" i="50"/>
  <c r="H15" i="50"/>
  <c r="H14" i="50"/>
  <c r="H13" i="50"/>
  <c r="H12" i="50"/>
  <c r="H11" i="50"/>
  <c r="H10" i="50"/>
  <c r="H9" i="50"/>
  <c r="H8" i="50"/>
  <c r="H7" i="50"/>
  <c r="H6" i="50"/>
  <c r="H8" i="51"/>
  <c r="H6" i="51"/>
  <c r="H5" i="51"/>
  <c r="H9" i="52"/>
  <c r="H7"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H43" i="50" l="1"/>
  <c r="H59" i="4"/>
  <c r="C11" i="67"/>
  <c r="B6" i="67"/>
  <c r="C6" i="67"/>
  <c r="H18" i="8"/>
  <c r="H24" i="50"/>
  <c r="H32" i="50"/>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1" i="8" s="1"/>
  <c r="H20" i="13"/>
  <c r="H16" i="6"/>
  <c r="H18" i="6" s="1"/>
  <c r="H27" i="4"/>
  <c r="H43" i="4"/>
  <c r="H66" i="46"/>
  <c r="H17" i="45"/>
  <c r="H8" i="30"/>
  <c r="H17" i="30" s="1"/>
  <c r="H21" i="30" s="1"/>
  <c r="J21" i="54" s="1"/>
  <c r="H7" i="10"/>
  <c r="H17" i="10" s="1"/>
  <c r="H9" i="7"/>
  <c r="H63" i="4"/>
  <c r="H8" i="53"/>
  <c r="H10" i="53" s="1"/>
  <c r="H13" i="53" s="1"/>
  <c r="J38" i="54" s="1"/>
  <c r="H32" i="46"/>
  <c r="H35" i="46" s="1"/>
  <c r="H8" i="16"/>
  <c r="H16" i="29"/>
  <c r="H10" i="26"/>
  <c r="H18" i="22"/>
  <c r="H34" i="22"/>
  <c r="H6" i="21"/>
  <c r="H10" i="18"/>
  <c r="H22" i="13"/>
  <c r="H15" i="44"/>
  <c r="H7" i="6"/>
  <c r="H21" i="4"/>
  <c r="H29" i="4"/>
  <c r="H45" i="4"/>
  <c r="H32" i="45"/>
  <c r="H27" i="42"/>
  <c r="H43" i="42"/>
  <c r="H5" i="50"/>
  <c r="H17" i="29"/>
  <c r="H7" i="27"/>
  <c r="H17" i="27" s="1"/>
  <c r="H7" i="25"/>
  <c r="H13" i="25" s="1"/>
  <c r="H15" i="24"/>
  <c r="H17" i="24" s="1"/>
  <c r="H11" i="23"/>
  <c r="H19" i="22"/>
  <c r="H27" i="22"/>
  <c r="H5" i="19"/>
  <c r="H7" i="19" s="1"/>
  <c r="H11" i="18"/>
  <c r="H10" i="16"/>
  <c r="H16" i="44"/>
  <c r="H24" i="44"/>
  <c r="H11" i="7"/>
  <c r="H7" i="42"/>
  <c r="H10" i="52"/>
  <c r="J37" i="54" s="1"/>
  <c r="H54" i="46"/>
  <c r="H10" i="29"/>
  <c r="H8" i="21"/>
  <c r="H25" i="44"/>
  <c r="H9" i="49"/>
  <c r="J30" i="54" s="1"/>
  <c r="H9" i="41"/>
  <c r="H16" i="41" s="1"/>
  <c r="J24" i="54" s="1"/>
  <c r="H9" i="40"/>
  <c r="J23" i="54" s="1"/>
  <c r="H8" i="20"/>
  <c r="H74" i="42"/>
  <c r="J26" i="54"/>
  <c r="H15" i="32"/>
  <c r="H9" i="31"/>
  <c r="H13" i="31" s="1"/>
  <c r="H24" i="9"/>
  <c r="H33" i="28"/>
  <c r="H15" i="15"/>
  <c r="H14" i="48"/>
  <c r="H17" i="48" s="1"/>
  <c r="J32" i="54" s="1"/>
  <c r="H15" i="14"/>
  <c r="H26" i="14"/>
  <c r="H12" i="44"/>
  <c r="H10" i="32"/>
  <c r="H7" i="17"/>
  <c r="H15" i="13"/>
  <c r="H8" i="47"/>
  <c r="H11" i="47" s="1"/>
  <c r="H25" i="28"/>
  <c r="E15" i="67" l="1"/>
  <c r="C15" i="67"/>
  <c r="C14" i="67"/>
  <c r="C13" i="67"/>
  <c r="J22" i="54" s="1"/>
  <c r="E14" i="67"/>
  <c r="H26" i="13"/>
  <c r="H29" i="13" s="1"/>
  <c r="H72" i="4"/>
  <c r="D7" i="71" s="1"/>
  <c r="F7" i="71" s="1"/>
  <c r="I7" i="71" s="1"/>
  <c r="I9" i="71" s="1"/>
  <c r="H10" i="71" s="1"/>
  <c r="H78" i="46"/>
  <c r="H81" i="46" s="1"/>
  <c r="J9" i="54" s="1"/>
  <c r="H27" i="9"/>
  <c r="H36" i="50"/>
  <c r="H46" i="50" s="1"/>
  <c r="J31" i="54" s="1"/>
  <c r="H27" i="44"/>
  <c r="H30" i="44" s="1"/>
  <c r="J8" i="54" s="1"/>
  <c r="H18" i="32"/>
  <c r="J34" i="54" s="1"/>
  <c r="H12" i="21"/>
  <c r="H17" i="26"/>
  <c r="H20" i="29"/>
  <c r="H26" i="29" s="1"/>
  <c r="H43" i="11"/>
  <c r="H46" i="11" s="1"/>
  <c r="J10" i="54" s="1"/>
  <c r="H36" i="28"/>
  <c r="J20" i="54" s="1"/>
  <c r="H58" i="42"/>
  <c r="H77" i="42" s="1"/>
  <c r="J4" i="54" s="1"/>
  <c r="H13" i="23"/>
  <c r="H17" i="16"/>
  <c r="H57" i="4"/>
  <c r="H30" i="10"/>
  <c r="J7" i="54" s="1"/>
  <c r="H12" i="18"/>
  <c r="H13" i="6"/>
  <c r="H21" i="6" s="1"/>
  <c r="J5" i="54" s="1"/>
  <c r="H57" i="22"/>
  <c r="H17" i="7"/>
  <c r="H30" i="7" s="1"/>
  <c r="J6" i="54" s="1"/>
  <c r="H36" i="45"/>
  <c r="H43" i="45" s="1"/>
  <c r="J25" i="54" s="1"/>
  <c r="H33" i="15"/>
  <c r="J11" i="54" s="1"/>
  <c r="H29" i="14"/>
  <c r="H75" i="4" l="1"/>
  <c r="J3" i="54" s="1"/>
  <c r="G20" i="42"/>
  <c r="G6" i="44"/>
  <c r="G32" i="50"/>
  <c r="G26" i="42"/>
  <c r="G7" i="44"/>
  <c r="G28" i="45"/>
  <c r="G5" i="49"/>
  <c r="G6" i="52"/>
  <c r="G7" i="52"/>
  <c r="G5" i="52"/>
  <c r="G5" i="50"/>
  <c r="G5" i="44"/>
  <c r="G24" i="50"/>
  <c r="G70" i="42"/>
  <c r="G26" i="46"/>
  <c r="G6" i="51"/>
  <c r="H9" i="51" s="1"/>
  <c r="J36" i="54" s="1"/>
  <c r="G8" i="45"/>
  <c r="G14" i="50"/>
  <c r="G28" i="42"/>
  <c r="G8" i="44"/>
  <c r="G26" i="50"/>
  <c r="G46" i="42"/>
  <c r="G29" i="46"/>
  <c r="G5" i="42"/>
  <c r="G15" i="50"/>
  <c r="G21" i="46"/>
  <c r="G43" i="46"/>
  <c r="G8" i="46"/>
  <c r="G23" i="45"/>
  <c r="G39" i="42"/>
  <c r="G22" i="46"/>
  <c r="G50" i="42"/>
  <c r="G39" i="50"/>
  <c r="G9" i="48"/>
  <c r="G6" i="46"/>
  <c r="G13" i="50"/>
  <c r="G19" i="42"/>
  <c r="G66" i="42"/>
  <c r="G40" i="42"/>
  <c r="G43" i="42"/>
  <c r="G35" i="50"/>
  <c r="G6" i="47"/>
  <c r="E67" i="42"/>
  <c r="F11" i="42"/>
  <c r="E30" i="42"/>
  <c r="F17" i="42"/>
  <c r="D25" i="45"/>
  <c r="F20" i="42"/>
  <c r="F28" i="50"/>
  <c r="F13" i="48"/>
  <c r="F7" i="41"/>
  <c r="E9" i="53"/>
  <c r="D48" i="42"/>
  <c r="F18" i="42"/>
  <c r="D8" i="53"/>
  <c r="E17" i="50"/>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9" i="52"/>
  <c r="F9" i="52"/>
  <c r="E9" i="52"/>
  <c r="D9" i="52"/>
  <c r="C9" i="52"/>
  <c r="F7" i="52"/>
  <c r="E7" i="52"/>
  <c r="D7" i="52"/>
  <c r="C7" i="52"/>
  <c r="B7" i="52"/>
  <c r="F5" i="52"/>
  <c r="E5" i="52"/>
  <c r="D5" i="52"/>
  <c r="C5" i="52"/>
  <c r="B5" i="52"/>
  <c r="E2" i="51"/>
  <c r="D2" i="51"/>
  <c r="C2" i="51"/>
  <c r="B2" i="51"/>
  <c r="G8" i="51"/>
  <c r="F8" i="51"/>
  <c r="E8" i="51"/>
  <c r="D8" i="51"/>
  <c r="C8" i="51"/>
  <c r="F6" i="51"/>
  <c r="E6" i="51"/>
  <c r="D6" i="51"/>
  <c r="C6" i="51"/>
  <c r="B6" i="51"/>
  <c r="F5" i="51"/>
  <c r="E5" i="51"/>
  <c r="D5" i="51"/>
  <c r="C5" i="51"/>
  <c r="B5" i="51"/>
  <c r="F34" i="50"/>
  <c r="C33" i="50"/>
  <c r="E31" i="50"/>
  <c r="C30" i="50"/>
  <c r="C29" i="50"/>
  <c r="D28" i="50"/>
  <c r="B27" i="50"/>
  <c r="E26" i="50"/>
  <c r="F25" i="50"/>
  <c r="F23" i="50"/>
  <c r="D22" i="50"/>
  <c r="C21" i="50"/>
  <c r="D20" i="50"/>
  <c r="B19" i="50"/>
  <c r="F18" i="50"/>
  <c r="B16" i="50"/>
  <c r="F14" i="50"/>
  <c r="D13" i="50"/>
  <c r="D12" i="50"/>
  <c r="B11" i="50"/>
  <c r="C10" i="50"/>
  <c r="B9" i="50"/>
  <c r="D8" i="50"/>
  <c r="B7" i="50"/>
  <c r="G6" i="50"/>
  <c r="B5" i="50"/>
  <c r="E2" i="50"/>
  <c r="D2" i="50"/>
  <c r="C2" i="50"/>
  <c r="B2" i="50"/>
  <c r="G45" i="50"/>
  <c r="F45" i="50"/>
  <c r="E45" i="50"/>
  <c r="D45" i="50"/>
  <c r="C45" i="50"/>
  <c r="G40" i="50"/>
  <c r="F40" i="50"/>
  <c r="D40" i="50"/>
  <c r="C40" i="50"/>
  <c r="B40" i="50"/>
  <c r="F39" i="50"/>
  <c r="E39" i="50"/>
  <c r="D39" i="50"/>
  <c r="C39" i="50"/>
  <c r="B39" i="50"/>
  <c r="G33" i="50"/>
  <c r="E33" i="50"/>
  <c r="D30" i="50"/>
  <c r="G29" i="50"/>
  <c r="F29" i="50"/>
  <c r="E29" i="50"/>
  <c r="D29" i="50"/>
  <c r="E28" i="50"/>
  <c r="F26" i="50"/>
  <c r="D26" i="50"/>
  <c r="C26" i="50"/>
  <c r="B26" i="50"/>
  <c r="C25" i="50"/>
  <c r="C24" i="50"/>
  <c r="B24" i="50"/>
  <c r="E22" i="50"/>
  <c r="E21" i="50"/>
  <c r="D21" i="50"/>
  <c r="B21" i="50"/>
  <c r="F20" i="50"/>
  <c r="E20" i="50"/>
  <c r="G18" i="50"/>
  <c r="D18" i="50"/>
  <c r="C18" i="50"/>
  <c r="B18" i="50"/>
  <c r="F17" i="50"/>
  <c r="D17" i="50"/>
  <c r="B17" i="50"/>
  <c r="F13" i="50"/>
  <c r="E13" i="50"/>
  <c r="B13" i="50"/>
  <c r="E12" i="50"/>
  <c r="G10" i="50"/>
  <c r="F10" i="50"/>
  <c r="E10" i="50"/>
  <c r="D10" i="50"/>
  <c r="E9" i="50"/>
  <c r="C9" i="50"/>
  <c r="G8" i="50"/>
  <c r="F5" i="50"/>
  <c r="E5" i="50"/>
  <c r="D5" i="50"/>
  <c r="C5" i="50"/>
  <c r="E2" i="49"/>
  <c r="D2" i="49"/>
  <c r="C2" i="49"/>
  <c r="B2" i="49"/>
  <c r="G8" i="49"/>
  <c r="F8" i="49"/>
  <c r="E8" i="49"/>
  <c r="D8" i="49"/>
  <c r="C8" i="49"/>
  <c r="G6" i="49"/>
  <c r="F6" i="49"/>
  <c r="E6" i="49"/>
  <c r="D6" i="49"/>
  <c r="C6" i="49"/>
  <c r="B6" i="49"/>
  <c r="F5" i="49"/>
  <c r="E5" i="49"/>
  <c r="D5" i="49"/>
  <c r="C5" i="49"/>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6" i="48"/>
  <c r="F16" i="48"/>
  <c r="E16" i="48"/>
  <c r="D16" i="48"/>
  <c r="C16" i="48"/>
  <c r="G13" i="48"/>
  <c r="E13" i="48"/>
  <c r="D13" i="48"/>
  <c r="C13" i="48"/>
  <c r="B13" i="48"/>
  <c r="F12" i="48"/>
  <c r="E12" i="48"/>
  <c r="D12" i="48"/>
  <c r="C12" i="48"/>
  <c r="B12" i="48"/>
  <c r="G5" i="48"/>
  <c r="E5" i="48"/>
  <c r="D5" i="48"/>
  <c r="C5" i="48"/>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F35" i="45"/>
  <c r="E34" i="45"/>
  <c r="G33" i="45"/>
  <c r="D33" i="45"/>
  <c r="C32" i="45"/>
  <c r="B31" i="45"/>
  <c r="G30" i="45"/>
  <c r="F30" i="45"/>
  <c r="E30" i="45"/>
  <c r="D30" i="45"/>
  <c r="B30" i="45"/>
  <c r="F29" i="45"/>
  <c r="E29" i="45"/>
  <c r="C29" i="45"/>
  <c r="B29" i="45"/>
  <c r="G29" i="45"/>
  <c r="F27" i="45"/>
  <c r="G26" i="45"/>
  <c r="C26" i="45"/>
  <c r="B26" i="45"/>
  <c r="E26" i="45"/>
  <c r="F24" i="45"/>
  <c r="C24" i="45"/>
  <c r="F23" i="45"/>
  <c r="E23" i="45"/>
  <c r="B23" i="45"/>
  <c r="F22" i="45"/>
  <c r="D22" i="45"/>
  <c r="C22" i="45"/>
  <c r="B22" i="45"/>
  <c r="F21" i="45"/>
  <c r="E20" i="45"/>
  <c r="D19" i="45"/>
  <c r="C18" i="45"/>
  <c r="B17" i="45"/>
  <c r="F16" i="45"/>
  <c r="D16" i="45"/>
  <c r="B16" i="45"/>
  <c r="C16" i="45"/>
  <c r="G15" i="45"/>
  <c r="C14" i="45"/>
  <c r="B14" i="45"/>
  <c r="G14" i="45"/>
  <c r="F13" i="45"/>
  <c r="E12" i="45"/>
  <c r="D11" i="45"/>
  <c r="C10" i="45"/>
  <c r="B9" i="45"/>
  <c r="C8" i="45"/>
  <c r="B8" i="45"/>
  <c r="E8" i="45"/>
  <c r="G7" i="45"/>
  <c r="G6" i="45"/>
  <c r="C5" i="45"/>
  <c r="G42" i="45"/>
  <c r="F42" i="45"/>
  <c r="E42" i="45"/>
  <c r="D42" i="45"/>
  <c r="C42" i="45"/>
  <c r="G39" i="45"/>
  <c r="G40" i="45" s="1"/>
  <c r="F39" i="45"/>
  <c r="F40" i="45" s="1"/>
  <c r="E39" i="45"/>
  <c r="E40" i="45" s="1"/>
  <c r="D39" i="45"/>
  <c r="D40" i="45" s="1"/>
  <c r="C39" i="45"/>
  <c r="C40" i="45" s="1"/>
  <c r="B39" i="45"/>
  <c r="E5" i="45"/>
  <c r="D5" i="45"/>
  <c r="B5"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2" i="41"/>
  <c r="G13" i="41" s="1"/>
  <c r="F12" i="41"/>
  <c r="F13" i="41" s="1"/>
  <c r="E12" i="41"/>
  <c r="E13" i="41" s="1"/>
  <c r="D12" i="41"/>
  <c r="D13" i="41" s="1"/>
  <c r="C12" i="41"/>
  <c r="C13" i="41" s="1"/>
  <c r="B12" i="41"/>
  <c r="G7" i="41"/>
  <c r="E7" i="41"/>
  <c r="D7" i="41"/>
  <c r="C7" i="41"/>
  <c r="B7" i="41"/>
  <c r="G5" i="41"/>
  <c r="F5" i="41"/>
  <c r="E5" i="41"/>
  <c r="D5" i="41"/>
  <c r="C5" i="41"/>
  <c r="B5" i="41"/>
  <c r="E2" i="40"/>
  <c r="D2" i="40"/>
  <c r="C2" i="40"/>
  <c r="B2" i="40"/>
  <c r="G8" i="40"/>
  <c r="F8" i="40"/>
  <c r="E8" i="40"/>
  <c r="D8" i="40"/>
  <c r="C8" i="40"/>
  <c r="G6" i="40"/>
  <c r="F6" i="40"/>
  <c r="D6" i="40"/>
  <c r="C6" i="40"/>
  <c r="B6" i="40"/>
  <c r="G5" i="40"/>
  <c r="F5" i="40"/>
  <c r="E5" i="40"/>
  <c r="D5" i="40"/>
  <c r="C5" i="40"/>
  <c r="B5" i="40"/>
  <c r="F43" i="50" l="1"/>
  <c r="D43" i="50"/>
  <c r="C43" i="50"/>
  <c r="G43" i="50"/>
  <c r="G9" i="50"/>
  <c r="G12" i="48"/>
  <c r="G14" i="48" s="1"/>
  <c r="G12" i="42"/>
  <c r="G58" i="42" s="1"/>
  <c r="G5" i="51"/>
  <c r="G9" i="51" s="1"/>
  <c r="I36" i="54" s="1"/>
  <c r="G8" i="53"/>
  <c r="G7" i="53"/>
  <c r="G5" i="53"/>
  <c r="F5" i="48"/>
  <c r="F14" i="48" s="1"/>
  <c r="G22" i="45"/>
  <c r="E56" i="46"/>
  <c r="G26" i="44"/>
  <c r="G24" i="44"/>
  <c r="G9" i="53"/>
  <c r="E40" i="50"/>
  <c r="E43" i="50" s="1"/>
  <c r="E8" i="53"/>
  <c r="E10" i="53" s="1"/>
  <c r="E13" i="53" s="1"/>
  <c r="G38" i="54" s="1"/>
  <c r="F9" i="53"/>
  <c r="F10" i="53" s="1"/>
  <c r="F13" i="53" s="1"/>
  <c r="H38" i="54" s="1"/>
  <c r="E6" i="40"/>
  <c r="E9" i="40" s="1"/>
  <c r="G23" i="54" s="1"/>
  <c r="D37" i="42"/>
  <c r="D58" i="42" s="1"/>
  <c r="F10" i="52"/>
  <c r="H37" i="54" s="1"/>
  <c r="C10" i="52"/>
  <c r="E37" i="54" s="1"/>
  <c r="G9" i="40"/>
  <c r="I23" i="54" s="1"/>
  <c r="C9" i="40"/>
  <c r="E23" i="54" s="1"/>
  <c r="D9" i="40"/>
  <c r="F23" i="54" s="1"/>
  <c r="E10" i="52"/>
  <c r="G37" i="54" s="1"/>
  <c r="G9" i="49"/>
  <c r="I30" i="54" s="1"/>
  <c r="D10" i="52"/>
  <c r="F37" i="54" s="1"/>
  <c r="D9" i="49"/>
  <c r="F30" i="54" s="1"/>
  <c r="F9" i="49"/>
  <c r="H30" i="54" s="1"/>
  <c r="D9" i="51"/>
  <c r="F36" i="54" s="1"/>
  <c r="G10" i="52"/>
  <c r="I37" i="54" s="1"/>
  <c r="E9" i="51"/>
  <c r="G36" i="54" s="1"/>
  <c r="F9" i="51"/>
  <c r="H36" i="54" s="1"/>
  <c r="F9" i="40"/>
  <c r="H23" i="54" s="1"/>
  <c r="E9" i="49"/>
  <c r="G30" i="54" s="1"/>
  <c r="C9" i="51"/>
  <c r="E36" i="54" s="1"/>
  <c r="D10" i="53"/>
  <c r="D13" i="53" s="1"/>
  <c r="F38" i="54" s="1"/>
  <c r="C9" i="49"/>
  <c r="E30" i="54" s="1"/>
  <c r="D74" i="42"/>
  <c r="C10" i="53"/>
  <c r="C9" i="41"/>
  <c r="C16" i="41" s="1"/>
  <c r="E24" i="54" s="1"/>
  <c r="F74" i="42"/>
  <c r="G74" i="42"/>
  <c r="C74" i="42"/>
  <c r="D14" i="48"/>
  <c r="E14" i="48"/>
  <c r="C14" i="48"/>
  <c r="E74" i="42"/>
  <c r="E8" i="50"/>
  <c r="E32" i="50"/>
  <c r="F8" i="50"/>
  <c r="G23" i="50"/>
  <c r="B15" i="50"/>
  <c r="F24" i="50"/>
  <c r="C7" i="50"/>
  <c r="C16" i="50"/>
  <c r="F31" i="50"/>
  <c r="D7" i="50"/>
  <c r="B10" i="50"/>
  <c r="C13" i="50"/>
  <c r="D16" i="50"/>
  <c r="E18" i="50"/>
  <c r="F21" i="50"/>
  <c r="E25" i="50"/>
  <c r="G31" i="50"/>
  <c r="G34" i="50"/>
  <c r="B8" i="50"/>
  <c r="E16" i="50"/>
  <c r="G21" i="50"/>
  <c r="G25" i="50"/>
  <c r="B29" i="50"/>
  <c r="B32" i="50"/>
  <c r="B6" i="50"/>
  <c r="F22" i="50"/>
  <c r="E30" i="50"/>
  <c r="C6" i="50"/>
  <c r="E7" i="50"/>
  <c r="C15" i="50"/>
  <c r="G22" i="50"/>
  <c r="F30" i="50"/>
  <c r="D6" i="50"/>
  <c r="F7" i="50"/>
  <c r="B14" i="50"/>
  <c r="D15" i="50"/>
  <c r="F16" i="50"/>
  <c r="B23" i="50"/>
  <c r="D24" i="50"/>
  <c r="G30" i="50"/>
  <c r="C32" i="50"/>
  <c r="E6" i="50"/>
  <c r="G7" i="50"/>
  <c r="C14" i="50"/>
  <c r="E15" i="50"/>
  <c r="G16" i="50"/>
  <c r="C23" i="50"/>
  <c r="E24" i="50"/>
  <c r="B31" i="50"/>
  <c r="D32" i="50"/>
  <c r="F6" i="50"/>
  <c r="D14" i="50"/>
  <c r="F15" i="50"/>
  <c r="B22" i="50"/>
  <c r="D23" i="50"/>
  <c r="C31" i="50"/>
  <c r="C8" i="50"/>
  <c r="E14" i="50"/>
  <c r="C22" i="50"/>
  <c r="E23" i="50"/>
  <c r="B30" i="50"/>
  <c r="D31" i="50"/>
  <c r="F32" i="50"/>
  <c r="D35" i="50"/>
  <c r="D9" i="50"/>
  <c r="G17" i="50"/>
  <c r="B25" i="50"/>
  <c r="F9" i="50"/>
  <c r="D25" i="50"/>
  <c r="B35" i="50"/>
  <c r="C17" i="50"/>
  <c r="D33" i="50"/>
  <c r="C35" i="50"/>
  <c r="F33" i="50"/>
  <c r="E35" i="50"/>
  <c r="B34" i="50"/>
  <c r="C34" i="50"/>
  <c r="D34" i="50"/>
  <c r="E34" i="50"/>
  <c r="F35" i="50"/>
  <c r="C19" i="50"/>
  <c r="C11" i="50"/>
  <c r="C27" i="50"/>
  <c r="D11" i="50"/>
  <c r="F12" i="50"/>
  <c r="D19" i="50"/>
  <c r="E11" i="50"/>
  <c r="G12" i="50"/>
  <c r="E19" i="50"/>
  <c r="G20" i="50"/>
  <c r="E27" i="50"/>
  <c r="G28" i="50"/>
  <c r="F11" i="50"/>
  <c r="F19" i="50"/>
  <c r="F27" i="50"/>
  <c r="B33" i="50"/>
  <c r="G11" i="50"/>
  <c r="G19" i="50"/>
  <c r="G27" i="50"/>
  <c r="B12" i="50"/>
  <c r="B20" i="50"/>
  <c r="B28" i="50"/>
  <c r="C12" i="50"/>
  <c r="C20" i="50"/>
  <c r="C28" i="50"/>
  <c r="D27"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D9" i="45"/>
  <c r="G13" i="45"/>
  <c r="F32" i="45"/>
  <c r="F5" i="45"/>
  <c r="E9" i="45"/>
  <c r="E16" i="45"/>
  <c r="E19" i="45"/>
  <c r="E22" i="45"/>
  <c r="D29" i="45"/>
  <c r="F9" i="45"/>
  <c r="B20" i="45"/>
  <c r="B28" i="45"/>
  <c r="D31" i="45"/>
  <c r="D8" i="45"/>
  <c r="D14" i="45"/>
  <c r="D17" i="45"/>
  <c r="F20" i="45"/>
  <c r="G25" i="45"/>
  <c r="D28" i="45"/>
  <c r="E31" i="45"/>
  <c r="B34" i="45"/>
  <c r="F8" i="45"/>
  <c r="E11" i="45"/>
  <c r="F17" i="45"/>
  <c r="D23" i="45"/>
  <c r="E28" i="45"/>
  <c r="C30" i="45"/>
  <c r="F31" i="45"/>
  <c r="C34" i="45"/>
  <c r="G17" i="45"/>
  <c r="G31" i="45"/>
  <c r="G34" i="45"/>
  <c r="C23" i="45"/>
  <c r="D24" i="45"/>
  <c r="E25" i="45"/>
  <c r="F26" i="45"/>
  <c r="G27" i="45"/>
  <c r="C31" i="45"/>
  <c r="D32" i="45"/>
  <c r="E33" i="45"/>
  <c r="F34" i="45"/>
  <c r="G35" i="45"/>
  <c r="E24" i="45"/>
  <c r="F25" i="45"/>
  <c r="E32" i="45"/>
  <c r="F33" i="45"/>
  <c r="G24" i="45"/>
  <c r="B27" i="45"/>
  <c r="C28" i="45"/>
  <c r="G32" i="45"/>
  <c r="B35" i="45"/>
  <c r="C27" i="45"/>
  <c r="C35" i="45"/>
  <c r="B25" i="45"/>
  <c r="B33" i="45"/>
  <c r="D27" i="45"/>
  <c r="D35" i="45"/>
  <c r="B24" i="45"/>
  <c r="C25" i="45"/>
  <c r="D26" i="45"/>
  <c r="E27" i="45"/>
  <c r="F28" i="45"/>
  <c r="B32" i="45"/>
  <c r="C33" i="45"/>
  <c r="D34" i="45"/>
  <c r="E35" i="45"/>
  <c r="B6" i="45"/>
  <c r="G5" i="45"/>
  <c r="C6" i="45"/>
  <c r="G9" i="45"/>
  <c r="B12" i="45"/>
  <c r="E14" i="45"/>
  <c r="G16" i="45"/>
  <c r="D18" i="45"/>
  <c r="G21" i="45"/>
  <c r="D6" i="45"/>
  <c r="F12" i="45"/>
  <c r="F18" i="45"/>
  <c r="E6" i="45"/>
  <c r="D10" i="45"/>
  <c r="C17" i="45"/>
  <c r="F10" i="45"/>
  <c r="C9" i="45"/>
  <c r="G10" i="45"/>
  <c r="E17" i="45"/>
  <c r="B7" i="45"/>
  <c r="E10" i="45"/>
  <c r="F11" i="45"/>
  <c r="G12" i="45"/>
  <c r="B15" i="45"/>
  <c r="E18" i="45"/>
  <c r="F19" i="45"/>
  <c r="G20" i="45"/>
  <c r="C7" i="45"/>
  <c r="G11" i="45"/>
  <c r="C15" i="45"/>
  <c r="G19" i="45"/>
  <c r="D7" i="45"/>
  <c r="B13" i="45"/>
  <c r="D15" i="45"/>
  <c r="G18" i="45"/>
  <c r="B21" i="45"/>
  <c r="E7" i="45"/>
  <c r="C13" i="45"/>
  <c r="E15" i="45"/>
  <c r="C21" i="45"/>
  <c r="F7" i="45"/>
  <c r="B11" i="45"/>
  <c r="C12" i="45"/>
  <c r="D13" i="45"/>
  <c r="F15" i="45"/>
  <c r="B19" i="45"/>
  <c r="C20" i="45"/>
  <c r="D21" i="45"/>
  <c r="F6" i="45"/>
  <c r="B10" i="45"/>
  <c r="C11" i="45"/>
  <c r="D12" i="45"/>
  <c r="E13" i="45"/>
  <c r="F14" i="45"/>
  <c r="B18" i="45"/>
  <c r="C19" i="45"/>
  <c r="D20" i="45"/>
  <c r="E21" i="45"/>
  <c r="B8" i="44"/>
  <c r="C19" i="44"/>
  <c r="D6" i="44"/>
  <c r="C8" i="44"/>
  <c r="E9" i="44"/>
  <c r="C15" i="44"/>
  <c r="F16" i="44"/>
  <c r="D20" i="44"/>
  <c r="B22" i="44"/>
  <c r="F24" i="44"/>
  <c r="D8" i="44"/>
  <c r="F9" i="44"/>
  <c r="E20" i="44"/>
  <c r="E8" i="44"/>
  <c r="G9" i="44"/>
  <c r="G12" i="44" s="1"/>
  <c r="F8" i="44"/>
  <c r="E22" i="44"/>
  <c r="F22" i="44"/>
  <c r="B24" i="44"/>
  <c r="D19" i="44"/>
  <c r="F20" i="44"/>
  <c r="E19" i="44"/>
  <c r="G20" i="44"/>
  <c r="F19" i="44"/>
  <c r="B20" i="44"/>
  <c r="C6" i="44"/>
  <c r="E6" i="44"/>
  <c r="F6" i="44"/>
  <c r="C58" i="42"/>
  <c r="E58" i="42"/>
  <c r="F58" i="42"/>
  <c r="F9" i="41"/>
  <c r="G9" i="41"/>
  <c r="D9" i="41"/>
  <c r="E9" i="41"/>
  <c r="E16" i="41" s="1"/>
  <c r="D12" i="44" l="1"/>
  <c r="G10" i="53"/>
  <c r="G13" i="53" s="1"/>
  <c r="I38" i="54" s="1"/>
  <c r="G27" i="44"/>
  <c r="G30" i="44" s="1"/>
  <c r="I8" i="54" s="1"/>
  <c r="C77" i="42"/>
  <c r="E4" i="54" s="1"/>
  <c r="F77" i="42"/>
  <c r="H4" i="54" s="1"/>
  <c r="E77" i="42"/>
  <c r="G4" i="54" s="1"/>
  <c r="D77" i="42"/>
  <c r="F4" i="54" s="1"/>
  <c r="G77" i="42"/>
  <c r="I4" i="54" s="1"/>
  <c r="D8" i="47"/>
  <c r="D11" i="47" s="1"/>
  <c r="E8" i="47"/>
  <c r="E11" i="47" s="1"/>
  <c r="E17" i="48"/>
  <c r="G32" i="54" s="1"/>
  <c r="F16" i="41"/>
  <c r="H24" i="54" s="1"/>
  <c r="F17" i="48"/>
  <c r="H32" i="54" s="1"/>
  <c r="D17" i="48"/>
  <c r="F32" i="54" s="1"/>
  <c r="G16" i="41"/>
  <c r="I24" i="54" s="1"/>
  <c r="G17" i="48"/>
  <c r="I32" i="54" s="1"/>
  <c r="G11" i="47"/>
  <c r="D16" i="41"/>
  <c r="F24" i="54" s="1"/>
  <c r="C17" i="48"/>
  <c r="E32" i="54" s="1"/>
  <c r="C13" i="53"/>
  <c r="E38" i="54" s="1"/>
  <c r="C8" i="47"/>
  <c r="E27" i="44"/>
  <c r="F8" i="47"/>
  <c r="F36" i="50"/>
  <c r="D36" i="50"/>
  <c r="C36" i="50"/>
  <c r="G36" i="50"/>
  <c r="E36" i="50"/>
  <c r="F78" i="46"/>
  <c r="D78" i="46"/>
  <c r="C78" i="46"/>
  <c r="E78" i="46"/>
  <c r="G78" i="46"/>
  <c r="E35" i="46"/>
  <c r="D35" i="46"/>
  <c r="G35" i="46"/>
  <c r="C35" i="46"/>
  <c r="F35" i="46"/>
  <c r="D36" i="45"/>
  <c r="C36" i="45"/>
  <c r="F36" i="45"/>
  <c r="E36" i="45"/>
  <c r="G36" i="45"/>
  <c r="D27" i="44"/>
  <c r="E12" i="44"/>
  <c r="C27" i="44"/>
  <c r="F27" i="44"/>
  <c r="F12" i="44"/>
  <c r="C12" i="44"/>
  <c r="G24" i="54"/>
  <c r="D30" i="44" l="1"/>
  <c r="F8" i="54" s="1"/>
  <c r="E30" i="44"/>
  <c r="G8" i="54" s="1"/>
  <c r="C30" i="44"/>
  <c r="E8" i="54" s="1"/>
  <c r="F30" i="44"/>
  <c r="H8" i="54" s="1"/>
  <c r="E43" i="45"/>
  <c r="G25" i="54" s="1"/>
  <c r="E81" i="46"/>
  <c r="G9" i="54" s="1"/>
  <c r="C46" i="50"/>
  <c r="E31" i="54" s="1"/>
  <c r="F43" i="45"/>
  <c r="H25" i="54" s="1"/>
  <c r="D46" i="50"/>
  <c r="F31" i="54" s="1"/>
  <c r="C43" i="45"/>
  <c r="E25" i="54" s="1"/>
  <c r="F46" i="50"/>
  <c r="H31" i="54" s="1"/>
  <c r="G46" i="50"/>
  <c r="I31" i="54" s="1"/>
  <c r="D43" i="45"/>
  <c r="F25" i="54" s="1"/>
  <c r="F81" i="46"/>
  <c r="H9" i="54" s="1"/>
  <c r="F11" i="47"/>
  <c r="C81" i="46"/>
  <c r="E9" i="54" s="1"/>
  <c r="G81" i="46"/>
  <c r="I9" i="54" s="1"/>
  <c r="E46" i="50"/>
  <c r="G31" i="54" s="1"/>
  <c r="C11" i="47"/>
  <c r="D81" i="46"/>
  <c r="F9" i="54" s="1"/>
  <c r="G43" i="45"/>
  <c r="I25" i="54" s="1"/>
  <c r="E2" i="33"/>
  <c r="D2" i="33"/>
  <c r="C2" i="33"/>
  <c r="B2" i="33"/>
  <c r="G5" i="33"/>
  <c r="G11" i="33" s="1"/>
  <c r="F5" i="33"/>
  <c r="F11" i="33" s="1"/>
  <c r="E5" i="33"/>
  <c r="E11" i="33" s="1"/>
  <c r="D5" i="33"/>
  <c r="D11" i="33" s="1"/>
  <c r="C5" i="33"/>
  <c r="C11" i="33" s="1"/>
  <c r="B5" i="33"/>
  <c r="E2" i="32"/>
  <c r="D2" i="32"/>
  <c r="C2" i="32"/>
  <c r="B2" i="32"/>
  <c r="G17" i="32"/>
  <c r="F17" i="32"/>
  <c r="E17" i="32"/>
  <c r="D17" i="32"/>
  <c r="C17"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G20"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I26" i="54" l="1"/>
  <c r="E26" i="54"/>
  <c r="D57" i="4"/>
  <c r="F26" i="54"/>
  <c r="G26" i="54"/>
  <c r="C72" i="4"/>
  <c r="F18" i="8"/>
  <c r="H26" i="54"/>
  <c r="E72" i="4"/>
  <c r="D17" i="30"/>
  <c r="D21" i="30" s="1"/>
  <c r="F21" i="54" s="1"/>
  <c r="C57" i="4"/>
  <c r="G17" i="7"/>
  <c r="E17" i="30"/>
  <c r="E21" i="30" s="1"/>
  <c r="G21" i="54" s="1"/>
  <c r="E57" i="4"/>
  <c r="D72" i="4"/>
  <c r="E17" i="7"/>
  <c r="F17" i="7"/>
  <c r="D17" i="7"/>
  <c r="G57" i="4"/>
  <c r="F72" i="4"/>
  <c r="F57" i="4"/>
  <c r="G72" i="4"/>
  <c r="C15" i="32"/>
  <c r="D15" i="32"/>
  <c r="E15" i="32"/>
  <c r="F15" i="32"/>
  <c r="E10" i="32"/>
  <c r="G15" i="32"/>
  <c r="C10" i="32"/>
  <c r="G10" i="32"/>
  <c r="F10" i="32"/>
  <c r="D10" i="32"/>
  <c r="G17" i="30"/>
  <c r="G21" i="30" s="1"/>
  <c r="I21" i="54" s="1"/>
  <c r="F17" i="30"/>
  <c r="F21" i="30" s="1"/>
  <c r="H21" i="54" s="1"/>
  <c r="C17" i="30"/>
  <c r="C21" i="30" s="1"/>
  <c r="E21" i="54" s="1"/>
  <c r="C9" i="31"/>
  <c r="C13" i="31" s="1"/>
  <c r="D9" i="31"/>
  <c r="D13" i="31" s="1"/>
  <c r="E9" i="31"/>
  <c r="E13" i="31" s="1"/>
  <c r="F9" i="31"/>
  <c r="F13" i="31" s="1"/>
  <c r="G9" i="31"/>
  <c r="G13" i="31"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E12" i="21" s="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J13" i="54"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G27" i="9" l="1"/>
  <c r="F21" i="8"/>
  <c r="C30" i="7"/>
  <c r="E6" i="54" s="1"/>
  <c r="D21" i="8"/>
  <c r="F21" i="6"/>
  <c r="H5" i="54" s="1"/>
  <c r="E75" i="4"/>
  <c r="G3" i="54" s="1"/>
  <c r="C21" i="8"/>
  <c r="D75" i="4"/>
  <c r="F3" i="54" s="1"/>
  <c r="G18" i="32"/>
  <c r="I34" i="54" s="1"/>
  <c r="F75" i="4"/>
  <c r="H3" i="54" s="1"/>
  <c r="E18" i="32"/>
  <c r="G34" i="54" s="1"/>
  <c r="C75" i="4"/>
  <c r="E3" i="54" s="1"/>
  <c r="D21" i="6"/>
  <c r="F5" i="54" s="1"/>
  <c r="C18" i="32"/>
  <c r="E34" i="54" s="1"/>
  <c r="C21" i="6"/>
  <c r="E5" i="54" s="1"/>
  <c r="D18" i="32"/>
  <c r="F34" i="54" s="1"/>
  <c r="D30" i="10"/>
  <c r="F7" i="54" s="1"/>
  <c r="E17" i="26"/>
  <c r="F18" i="32"/>
  <c r="H34" i="54" s="1"/>
  <c r="G33" i="28"/>
  <c r="G8" i="20"/>
  <c r="G12" i="20" s="1"/>
  <c r="D12" i="21"/>
  <c r="E11" i="17"/>
  <c r="H13" i="54" s="1"/>
  <c r="E21" i="8"/>
  <c r="C12" i="18"/>
  <c r="E30" i="7"/>
  <c r="G6" i="54" s="1"/>
  <c r="G21" i="6"/>
  <c r="I5" i="54" s="1"/>
  <c r="G21" i="8"/>
  <c r="G30" i="10"/>
  <c r="I7" i="54" s="1"/>
  <c r="F26" i="14"/>
  <c r="F15" i="14"/>
  <c r="F11" i="19"/>
  <c r="E21" i="6"/>
  <c r="G5" i="54" s="1"/>
  <c r="G12" i="18"/>
  <c r="G16" i="18" s="1"/>
  <c r="J14" i="54" s="1"/>
  <c r="G30" i="7"/>
  <c r="I6" i="54" s="1"/>
  <c r="G75" i="4"/>
  <c r="I3" i="54" s="1"/>
  <c r="D30" i="7"/>
  <c r="F6" i="54" s="1"/>
  <c r="F30" i="7"/>
  <c r="H6" i="54" s="1"/>
  <c r="D26" i="29"/>
  <c r="C26" i="29"/>
  <c r="E33" i="28"/>
  <c r="F33" i="28"/>
  <c r="G25" i="28"/>
  <c r="D25" i="28"/>
  <c r="D36" i="28" s="1"/>
  <c r="F20" i="54" s="1"/>
  <c r="C25" i="28"/>
  <c r="C36" i="28" s="1"/>
  <c r="E20" i="54" s="1"/>
  <c r="F25" i="28"/>
  <c r="E25" i="28"/>
  <c r="F11" i="17"/>
  <c r="I13" i="54" s="1"/>
  <c r="D8" i="20"/>
  <c r="C12" i="20" s="1"/>
  <c r="F12" i="21"/>
  <c r="E16" i="21" s="1"/>
  <c r="H15" i="54" s="1"/>
  <c r="C12" i="21"/>
  <c r="G12" i="21"/>
  <c r="G16" i="21" s="1"/>
  <c r="J15" i="54" s="1"/>
  <c r="F17" i="24"/>
  <c r="C13" i="25"/>
  <c r="D17" i="27"/>
  <c r="F17" i="27"/>
  <c r="E17" i="27"/>
  <c r="C17" i="27"/>
  <c r="G17" i="27"/>
  <c r="G21" i="27" s="1"/>
  <c r="J19" i="54" s="1"/>
  <c r="D13" i="25"/>
  <c r="E13" i="25"/>
  <c r="F13" i="25"/>
  <c r="F17" i="25" s="1"/>
  <c r="E17" i="24"/>
  <c r="G17" i="24"/>
  <c r="G21" i="24" s="1"/>
  <c r="J18" i="54" s="1"/>
  <c r="D17" i="24"/>
  <c r="G13" i="23"/>
  <c r="G17" i="23" s="1"/>
  <c r="J17" i="54" s="1"/>
  <c r="D17" i="26"/>
  <c r="F17" i="26"/>
  <c r="C17" i="26"/>
  <c r="G17" i="26"/>
  <c r="G21" i="26" s="1"/>
  <c r="C17" i="24"/>
  <c r="D13" i="23"/>
  <c r="C13" i="23"/>
  <c r="F13" i="23"/>
  <c r="E13" i="23"/>
  <c r="F57" i="22"/>
  <c r="C57" i="22"/>
  <c r="E57" i="22"/>
  <c r="D57" i="22"/>
  <c r="G57" i="22"/>
  <c r="G61" i="22" s="1"/>
  <c r="J16" i="54" s="1"/>
  <c r="F8" i="20"/>
  <c r="E8" i="20"/>
  <c r="E7" i="19"/>
  <c r="D7" i="19"/>
  <c r="C7" i="19"/>
  <c r="E12" i="18"/>
  <c r="D12" i="18"/>
  <c r="F12" i="18"/>
  <c r="D7" i="17"/>
  <c r="C7" i="17"/>
  <c r="G17" i="16"/>
  <c r="G22" i="16" s="1"/>
  <c r="J12"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G7" i="54" s="1"/>
  <c r="C30" i="10"/>
  <c r="E7" i="54" s="1"/>
  <c r="F30" i="10"/>
  <c r="H7" i="54" s="1"/>
  <c r="F27" i="9"/>
  <c r="D27" i="9"/>
  <c r="E27" i="9"/>
  <c r="C27" i="9"/>
  <c r="E21" i="27" l="1"/>
  <c r="H19" i="54" s="1"/>
  <c r="C16" i="21"/>
  <c r="F15" i="54" s="1"/>
  <c r="F12" i="20"/>
  <c r="F16" i="21"/>
  <c r="I15" i="54" s="1"/>
  <c r="F29" i="14"/>
  <c r="D16" i="21"/>
  <c r="G15" i="54" s="1"/>
  <c r="C29" i="14"/>
  <c r="D12" i="20"/>
  <c r="E21" i="26"/>
  <c r="F21" i="27"/>
  <c r="I19" i="54" s="1"/>
  <c r="D22" i="16"/>
  <c r="G12" i="54" s="1"/>
  <c r="E17" i="25"/>
  <c r="G29" i="13"/>
  <c r="F33" i="15"/>
  <c r="H11" i="54" s="1"/>
  <c r="C17" i="25"/>
  <c r="C11" i="17"/>
  <c r="F13" i="54" s="1"/>
  <c r="G33" i="15"/>
  <c r="I11" i="54" s="1"/>
  <c r="C16" i="18"/>
  <c r="F14" i="54" s="1"/>
  <c r="G36" i="28"/>
  <c r="I20" i="54" s="1"/>
  <c r="C21" i="27"/>
  <c r="F19" i="54" s="1"/>
  <c r="C22" i="16"/>
  <c r="F12" i="54" s="1"/>
  <c r="D21" i="27"/>
  <c r="G19" i="54" s="1"/>
  <c r="F21" i="24"/>
  <c r="I18" i="54" s="1"/>
  <c r="E21" i="24"/>
  <c r="H18" i="54" s="1"/>
  <c r="E36" i="28"/>
  <c r="G20" i="54" s="1"/>
  <c r="E16" i="18"/>
  <c r="H14" i="54" s="1"/>
  <c r="F36" i="28"/>
  <c r="H20" i="54" s="1"/>
  <c r="E22" i="16"/>
  <c r="H12" i="54" s="1"/>
  <c r="F22" i="16"/>
  <c r="I12" i="54" s="1"/>
  <c r="D11" i="17"/>
  <c r="G13" i="54" s="1"/>
  <c r="D16" i="18"/>
  <c r="G14" i="54" s="1"/>
  <c r="F16" i="18"/>
  <c r="I14" i="54" s="1"/>
  <c r="C11" i="19"/>
  <c r="D11" i="19"/>
  <c r="E11" i="19"/>
  <c r="F21" i="26"/>
  <c r="C21" i="26"/>
  <c r="D17" i="25"/>
  <c r="D21" i="24"/>
  <c r="G18" i="54" s="1"/>
  <c r="C21" i="24"/>
  <c r="F18" i="54" s="1"/>
  <c r="C17" i="23"/>
  <c r="F17" i="54" s="1"/>
  <c r="E17" i="23"/>
  <c r="H17" i="54" s="1"/>
  <c r="D21" i="26"/>
  <c r="F17" i="23"/>
  <c r="I17" i="54" s="1"/>
  <c r="D17" i="23"/>
  <c r="G17" i="54" s="1"/>
  <c r="F61" i="22"/>
  <c r="I16" i="54" s="1"/>
  <c r="C61" i="22"/>
  <c r="F16" i="54" s="1"/>
  <c r="D61" i="22"/>
  <c r="G16" i="54" s="1"/>
  <c r="E61" i="22"/>
  <c r="H16" i="54" s="1"/>
  <c r="E12" i="20"/>
  <c r="E46" i="11"/>
  <c r="G10" i="54" s="1"/>
  <c r="D29" i="13"/>
  <c r="E29" i="14"/>
  <c r="C33" i="15"/>
  <c r="E11" i="54" s="1"/>
  <c r="D33" i="15"/>
  <c r="F11" i="54" s="1"/>
  <c r="E33" i="15"/>
  <c r="G11" i="54" s="1"/>
  <c r="F29" i="13"/>
  <c r="G29" i="14"/>
  <c r="D29" i="14"/>
  <c r="E29" i="13"/>
  <c r="C29" i="13"/>
  <c r="G46" i="11"/>
  <c r="I10" i="54" s="1"/>
  <c r="F46" i="11"/>
  <c r="H10" i="54" s="1"/>
  <c r="D46" i="11"/>
  <c r="F10" i="54" s="1"/>
  <c r="C46" i="11"/>
  <c r="E10" i="5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BCBCE882-0A12-4558-BA2F-5E82AADAAAFE}">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5F7A5DD8-B879-4F53-948C-8494566E81AE}">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4" authorId="0" shapeId="0" xr:uid="{DEBD9AC3-4E0C-4BDD-A967-B8DE893390DD}">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5" authorId="0" shapeId="0" xr:uid="{19568144-9AB8-45B1-816D-C31D8FACE7E2}">
      <text>
        <r>
          <rPr>
            <sz val="8"/>
            <color indexed="81"/>
            <rFont val="Arial Narrow"/>
            <family val="2"/>
          </rPr>
          <t xml:space="preserve">CBC: T IV Cap 1.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límites tanto a pérdidas máximas como los niveles máximos de exposición a los diferentes riesgos que vayan tratando.  Estos límites deben ser consistentes con la posición de patrimonio de la 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6" authorId="0" shapeId="0" xr:uid="{64577316-BC01-4F8F-957B-E21BD5464857}">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7" authorId="0" shapeId="0" xr:uid="{87222F8A-C550-4C1F-84D4-236FBFF3A79D}">
      <text>
        <r>
          <rPr>
            <sz val="9"/>
            <color indexed="81"/>
            <rFont val="Arial Narrow"/>
            <family val="2"/>
          </rPr>
          <t xml:space="preserve">CBC T IV CAP I #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
</t>
        </r>
      </text>
    </comment>
    <comment ref="B14" authorId="0" shapeId="0" xr:uid="{EAE48DDF-4B78-410E-B6D5-B58A455BF0EE}">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8" authorId="0" shapeId="0" xr:uid="{53491717-B7FC-4643-9AEE-4E5E738E7D7E}">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19" authorId="0" shapeId="0" xr:uid="{957490F0-86A8-4936-9B6E-BF1C1AF25E44}">
      <text>
        <r>
          <rPr>
            <sz val="8"/>
            <color indexed="81"/>
            <rFont val="Arial Narrow"/>
            <family val="2"/>
          </rPr>
          <t xml:space="preserve">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20" authorId="0" shapeId="0" xr:uid="{A9317ED7-DE23-45BE-BD35-66A06679C4EF}">
      <text>
        <r>
          <rPr>
            <sz val="9"/>
            <color indexed="81"/>
            <rFont val="Arial Narrow"/>
            <family val="2"/>
          </rPr>
          <t xml:space="preserve">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
</t>
        </r>
      </text>
    </comment>
    <comment ref="B21" authorId="0" shapeId="0" xr:uid="{9E4CCD64-6C0D-4A09-94D5-4DAB32D728D1}">
      <text>
        <r>
          <rPr>
            <sz val="8"/>
            <color indexed="81"/>
            <rFont val="Arial Narrow"/>
            <family val="2"/>
          </rPr>
          <t xml:space="preserve">CBC TIV cap I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8" authorId="0" shapeId="0" xr:uid="{CD8906E7-F25E-49D2-A381-9A26101FF5D8}">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E5" authorId="0" shapeId="0" xr:uid="{C1CEB051-656A-4DC7-BD5B-E1813570765D}">
      <text>
        <r>
          <rPr>
            <sz val="9"/>
            <color indexed="81"/>
            <rFont val="Tahoma"/>
            <family val="2"/>
          </rPr>
          <t>maximo descuento para inversiones no medidas a valor razonable en el calculo de los ALN del IRL Anexo Cap III TIV</t>
        </r>
      </text>
    </comment>
    <comment ref="E6" authorId="0" shapeId="0" xr:uid="{D77514B5-0205-4635-AAC1-0481C192B06B}">
      <text>
        <r>
          <rPr>
            <b/>
            <sz val="9"/>
            <color indexed="81"/>
            <rFont val="Arial Narrow"/>
            <family val="2"/>
          </rPr>
          <t>50% de desvalorizacion potencial basado en anexo Cap III SARL, calculo de los ALN IRL</t>
        </r>
      </text>
    </comment>
  </commentList>
</comments>
</file>

<file path=xl/sharedStrings.xml><?xml version="1.0" encoding="utf-8"?>
<sst xmlns="http://schemas.openxmlformats.org/spreadsheetml/2006/main" count="8784" uniqueCount="2688">
  <si>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</si>
  <si>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</si>
  <si>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</si>
  <si>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</si>
  <si>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</si>
  <si>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</si>
  <si>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</si>
  <si>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</si>
  <si>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</si>
  <si>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</si>
  <si>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</si>
  <si>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</si>
  <si>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</si>
  <si>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</si>
  <si>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</si>
  <si>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</si>
  <si>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</si>
  <si>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</si>
  <si>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</si>
  <si>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</si>
  <si>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</si>
  <si>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</si>
  <si>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</si>
  <si>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</si>
  <si>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</si>
  <si>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</si>
  <si>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</si>
  <si>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</si>
  <si>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</si>
  <si>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</si>
  <si>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</si>
  <si>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</si>
  <si>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</si>
  <si>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</si>
  <si>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</si>
  <si>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</si>
  <si>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</si>
  <si>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</si>
  <si>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</si>
  <si>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</si>
  <si>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</si>
  <si>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</si>
  <si>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</si>
  <si>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</si>
  <si>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</si>
  <si>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</si>
  <si>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</si>
  <si>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</si>
  <si>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</si>
  <si>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</si>
  <si>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</si>
  <si>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</si>
  <si>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</si>
  <si>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</si>
  <si>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</si>
  <si>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</si>
  <si>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</si>
  <si>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</si>
  <si>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</si>
  <si>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</si>
  <si>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</si>
  <si>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</si>
  <si>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</si>
  <si>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</si>
  <si>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</si>
  <si>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</si>
  <si>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</si>
  <si>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</si>
  <si>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</si>
  <si>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</si>
  <si>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</si>
  <si>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</si>
  <si>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</si>
  <si>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</si>
  <si>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</si>
  <si>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</si>
  <si>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</si>
  <si>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</si>
  <si>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</si>
  <si>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</si>
  <si>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</si>
  <si>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</si>
  <si>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</si>
  <si>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</si>
  <si>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</si>
  <si>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</si>
  <si>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</si>
  <si>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</si>
  <si>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</si>
  <si>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</si>
  <si>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</si>
  <si>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</si>
  <si>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</si>
  <si>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</si>
  <si>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</si>
  <si>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</si>
  <si>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</si>
  <si>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</si>
  <si>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</si>
  <si>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</si>
  <si>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</si>
  <si>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</si>
  <si>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</si>
  <si>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</si>
  <si>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</si>
  <si>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</si>
  <si>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</si>
  <si>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</si>
  <si>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</si>
  <si>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</si>
  <si>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</si>
  <si>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</si>
  <si>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</si>
  <si>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</si>
  <si>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</si>
  <si>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</si>
  <si>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</si>
  <si>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</si>
  <si>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</si>
  <si>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</si>
  <si>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</si>
  <si>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</si>
  <si>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</si>
  <si>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</si>
  <si>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</si>
  <si>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</si>
  <si>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</si>
  <si>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</si>
  <si>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</si>
  <si>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</si>
  <si>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</si>
  <si>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</si>
  <si>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</si>
  <si>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</si>
  <si>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</si>
  <si>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</si>
  <si>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</si>
  <si>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</si>
  <si>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</si>
  <si>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</si>
  <si>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</si>
  <si>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</si>
  <si>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</si>
  <si>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</si>
  <si>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</si>
  <si>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</si>
  <si>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</si>
  <si>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</si>
  <si>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</si>
  <si>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</si>
  <si>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</si>
  <si>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</si>
  <si>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</si>
  <si>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</si>
  <si>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</si>
  <si>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</si>
  <si>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</si>
  <si>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</si>
  <si>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</si>
  <si>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</si>
  <si>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</si>
  <si>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</si>
  <si>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</si>
  <si>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</si>
  <si>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</si>
  <si>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</si>
  <si>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</si>
  <si>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</si>
  <si>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</si>
  <si>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</si>
  <si>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</si>
  <si>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</si>
  <si>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</si>
  <si>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</si>
  <si>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</si>
  <si>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</si>
  <si>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</si>
  <si>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</si>
  <si>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</si>
  <si>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</si>
  <si>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</si>
  <si>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</si>
  <si>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</si>
  <si>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</si>
  <si>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</si>
  <si>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</si>
  <si>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</si>
  <si>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</si>
  <si>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</si>
  <si>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</si>
  <si>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</si>
  <si>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</si>
  <si>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</si>
  <si>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</si>
  <si>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</si>
  <si>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</si>
  <si>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</si>
  <si>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</si>
  <si>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</si>
  <si>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</si>
  <si>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</si>
  <si>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</si>
  <si>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</si>
  <si>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</si>
  <si>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</si>
  <si>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</si>
  <si>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</si>
  <si>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</si>
  <si>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</si>
  <si>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</si>
  <si>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</si>
  <si>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</si>
  <si>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</si>
  <si>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</si>
  <si>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</si>
  <si>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</si>
  <si>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</si>
  <si>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</si>
  <si>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</si>
  <si>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</si>
  <si>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</si>
  <si>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</si>
  <si>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</si>
  <si>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</si>
  <si>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</si>
  <si>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</si>
  <si>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</si>
  <si>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</si>
  <si>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</si>
  <si>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</si>
  <si>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</si>
  <si>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</si>
  <si>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</si>
  <si>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</si>
  <si>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</si>
  <si>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</si>
  <si>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</si>
  <si>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</si>
  <si>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</si>
  <si>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</si>
  <si>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</si>
  <si>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</si>
  <si>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</si>
  <si>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</si>
  <si>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</si>
  <si>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</si>
  <si>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</si>
  <si>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</si>
  <si>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</si>
  <si>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</si>
  <si>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</si>
  <si>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</si>
  <si>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</si>
  <si>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</si>
  <si>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</si>
  <si>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</si>
  <si>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</si>
  <si>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</si>
  <si>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</si>
  <si>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</si>
  <si>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</si>
  <si>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</si>
  <si>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</si>
  <si>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</si>
  <si>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</si>
  <si>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</si>
  <si>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</si>
  <si>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</si>
  <si>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</si>
  <si>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</si>
  <si>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</si>
  <si>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</si>
  <si>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</si>
  <si>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</si>
  <si>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</si>
  <si>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</si>
  <si>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</si>
  <si>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</si>
  <si>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</si>
  <si>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</si>
  <si>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</si>
  <si>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</si>
  <si>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</si>
  <si>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</si>
  <si>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</si>
  <si>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</si>
  <si>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</si>
  <si>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</si>
  <si>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</si>
  <si>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</si>
  <si>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</si>
  <si>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</si>
  <si>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</si>
  <si>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</si>
  <si>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</si>
  <si>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</si>
  <si>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</si>
  <si>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</si>
  <si>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</si>
  <si>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</si>
  <si>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</si>
  <si>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</si>
  <si>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</si>
  <si>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</si>
  <si>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</si>
  <si>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</si>
  <si>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</si>
  <si>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</si>
  <si>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</si>
  <si>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</si>
  <si>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</si>
  <si>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</si>
  <si>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</si>
  <si>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</si>
  <si>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</si>
  <si>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</si>
  <si>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</si>
  <si>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</si>
  <si>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</si>
  <si>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</si>
  <si>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</si>
  <si>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</si>
  <si>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</si>
  <si>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</si>
  <si>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</si>
  <si>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</si>
  <si>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</si>
  <si>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</si>
  <si>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</si>
  <si>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</si>
  <si>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</si>
  <si>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</si>
  <si>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</si>
  <si>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</si>
  <si>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</si>
  <si>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</si>
  <si>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</si>
  <si>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</si>
  <si>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</si>
  <si>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</si>
  <si>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</si>
  <si>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</si>
  <si>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</si>
  <si>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</si>
  <si>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</si>
  <si>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</si>
  <si>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</si>
  <si>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</si>
  <si>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</si>
  <si>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</si>
  <si>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</si>
  <si>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</si>
  <si>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</si>
  <si>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</si>
  <si>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</si>
  <si>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</si>
  <si>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</si>
  <si>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</si>
  <si>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</si>
  <si>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</si>
  <si>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</si>
  <si>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</si>
  <si>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</si>
  <si>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</si>
  <si>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</si>
  <si>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</si>
  <si>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</si>
  <si>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</si>
  <si>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</si>
  <si>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</si>
  <si>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</si>
  <si>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</si>
  <si>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</si>
  <si>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</si>
  <si>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</si>
  <si>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</si>
  <si>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</si>
  <si>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</si>
  <si>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</si>
  <si>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</si>
  <si>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</si>
  <si>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</si>
  <si>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</si>
  <si>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</si>
  <si>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</si>
  <si>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</si>
  <si>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</si>
  <si>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</si>
  <si>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</si>
  <si>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</si>
  <si>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</si>
  <si>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</si>
  <si>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</si>
  <si>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</si>
  <si>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</si>
  <si>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</si>
  <si>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</si>
  <si>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</si>
  <si>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</si>
  <si>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</si>
  <si>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</si>
  <si>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</si>
  <si>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</si>
  <si>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</si>
  <si>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</si>
  <si>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</si>
  <si>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</si>
  <si>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</si>
  <si>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</si>
  <si>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</si>
  <si>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</si>
  <si>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</si>
  <si>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</si>
  <si>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</si>
  <si>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</si>
  <si>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</si>
  <si>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</si>
  <si>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</si>
  <si>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</si>
  <si>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</si>
  <si>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</si>
  <si>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</si>
  <si>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</si>
  <si>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</si>
  <si>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</si>
  <si>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</si>
  <si>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</si>
  <si>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</si>
  <si>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</si>
  <si>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</si>
  <si>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</si>
  <si>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</si>
  <si>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</si>
  <si>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</si>
  <si>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</si>
  <si>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</si>
  <si>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</si>
  <si>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</si>
  <si>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</si>
  <si>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</si>
  <si>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</si>
  <si>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</si>
  <si>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</si>
  <si>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</si>
  <si>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</si>
  <si>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</si>
  <si>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</si>
  <si>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</si>
  <si>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</si>
  <si>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</si>
  <si>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</si>
  <si>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</si>
  <si>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</si>
  <si>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</si>
  <si>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</si>
  <si>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</si>
  <si>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</si>
  <si>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</si>
  <si>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</si>
  <si>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</si>
  <si>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</si>
  <si>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</si>
  <si>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</si>
  <si>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</si>
  <si>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</si>
  <si>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</si>
  <si>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</si>
  <si>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</si>
  <si>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</si>
  <si>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</si>
  <si>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</si>
  <si>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</si>
  <si>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</si>
  <si>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</si>
  <si>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</si>
  <si>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</si>
  <si>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</si>
  <si>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</si>
  <si>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</si>
  <si>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</si>
  <si>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</si>
  <si>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</si>
  <si>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</si>
  <si>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</si>
  <si>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</si>
  <si>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</si>
  <si>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</si>
  <si>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</si>
  <si>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</si>
  <si>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</si>
  <si>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</si>
  <si>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</si>
  <si>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</si>
  <si>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</si>
  <si>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</si>
  <si>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</si>
  <si>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</si>
  <si>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</si>
  <si>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</si>
  <si>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</si>
  <si>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</si>
  <si>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</si>
  <si>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</si>
  <si>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</si>
  <si>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</si>
  <si>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</si>
  <si>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</si>
  <si>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</si>
  <si>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</si>
  <si>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</si>
  <si>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</si>
  <si>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</si>
  <si>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</si>
  <si>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</si>
  <si>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</si>
  <si>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</si>
  <si>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</si>
  <si>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</si>
  <si>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</si>
  <si>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</si>
  <si>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</si>
  <si>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</si>
  <si>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</si>
  <si>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</si>
  <si>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</si>
  <si>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</si>
  <si>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</si>
  <si>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</si>
  <si>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</si>
  <si>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</si>
  <si>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</si>
  <si>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</si>
  <si>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</si>
  <si>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</si>
  <si>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</si>
  <si>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</si>
  <si>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</si>
  <si>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</si>
  <si>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</si>
  <si>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</si>
  <si>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</si>
  <si>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</si>
  <si>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</si>
  <si>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</si>
  <si>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</si>
  <si>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</si>
  <si>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</si>
  <si>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</si>
  <si>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</si>
  <si>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</si>
  <si>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</si>
  <si>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</si>
  <si>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</si>
  <si>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</si>
  <si>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</si>
  <si>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</si>
  <si>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</si>
  <si>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</si>
  <si>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</si>
  <si>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</si>
  <si>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</si>
  <si>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</si>
  <si>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</si>
  <si>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</si>
  <si>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</si>
  <si>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</si>
  <si>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</si>
  <si>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</si>
  <si>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</si>
  <si>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</si>
  <si>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</si>
  <si>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</si>
  <si>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</si>
  <si>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</si>
  <si>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</si>
  <si>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</si>
  <si>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</si>
  <si>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</si>
  <si>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</si>
  <si>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</si>
  <si>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</si>
  <si>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</si>
  <si>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</si>
  <si>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</si>
  <si>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</si>
  <si>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</si>
  <si>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</si>
  <si>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</si>
  <si>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</si>
  <si>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</si>
  <si>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</si>
  <si>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</si>
  <si>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</si>
  <si>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</si>
  <si>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</si>
  <si>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</si>
  <si>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</si>
  <si>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</si>
  <si>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</si>
  <si>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</si>
  <si>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</si>
  <si>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</si>
  <si>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</si>
  <si>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</si>
  <si>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</si>
  <si>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</si>
  <si>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</si>
  <si>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</si>
  <si>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</si>
  <si>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</si>
  <si>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</si>
  <si>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</si>
  <si>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</si>
  <si>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</si>
  <si>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</si>
  <si>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</si>
  <si>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</si>
  <si>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</si>
  <si>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</si>
  <si>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</si>
  <si>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</si>
  <si>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</si>
  <si>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</si>
  <si>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</si>
  <si>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</si>
  <si>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</si>
  <si>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</si>
  <si>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</si>
  <si>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</si>
  <si>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</si>
  <si>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</si>
  <si>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</si>
  <si>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</si>
  <si>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</si>
  <si>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</si>
  <si>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</si>
  <si>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</si>
  <si>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</si>
  <si>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</si>
  <si>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</si>
  <si>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</si>
  <si>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</si>
  <si>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</si>
  <si>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</si>
  <si>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</si>
  <si>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</si>
  <si>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</si>
  <si>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</si>
  <si>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</si>
  <si>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</si>
  <si>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</si>
  <si>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</si>
  <si>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</si>
  <si>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</si>
  <si>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</si>
  <si>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</si>
  <si>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</si>
  <si>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</si>
  <si>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</si>
  <si>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</si>
  <si>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</si>
  <si>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</si>
  <si>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</si>
  <si>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</si>
  <si>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</si>
  <si>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</si>
  <si>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</si>
  <si>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</si>
  <si>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</si>
  <si>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</si>
  <si>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</si>
  <si>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</si>
  <si>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</si>
  <si>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</si>
  <si>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</si>
  <si>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</si>
  <si>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</si>
  <si>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</si>
  <si>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</si>
  <si>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</si>
  <si>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</si>
  <si>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</si>
  <si>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</si>
  <si>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</si>
  <si>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</si>
  <si>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</si>
  <si>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</si>
  <si>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</si>
  <si>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</si>
  <si>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</si>
  <si>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</si>
  <si>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</si>
  <si>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</si>
  <si>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</si>
  <si>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</si>
  <si>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</si>
  <si>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</si>
  <si>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</si>
  <si>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</si>
  <si>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</si>
  <si>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</si>
  <si>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</si>
  <si>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</si>
  <si>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</si>
  <si>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</si>
  <si>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</si>
  <si>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</si>
  <si>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</si>
  <si>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</si>
  <si>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</si>
  <si>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</si>
  <si>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</si>
  <si>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</si>
  <si>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</si>
  <si>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</si>
  <si>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</si>
  <si>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</si>
  <si>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</si>
  <si>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</si>
  <si>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</si>
  <si>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</si>
  <si>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</si>
  <si>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</si>
  <si>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</si>
  <si>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</si>
  <si>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</si>
  <si>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</si>
  <si>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</si>
  <si>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</si>
  <si>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</si>
  <si>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</si>
  <si>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</si>
  <si>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</si>
  <si>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</si>
  <si>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</si>
  <si>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</si>
  <si>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</si>
  <si>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</si>
  <si>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</si>
  <si>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</si>
  <si>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</si>
  <si>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</si>
  <si>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</si>
  <si>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</si>
  <si>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</si>
  <si>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</si>
  <si>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</si>
  <si>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</si>
  <si>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</si>
  <si>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</si>
  <si>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</si>
  <si>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</si>
  <si>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</si>
  <si>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</si>
  <si>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</si>
  <si>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</si>
  <si>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</si>
  <si>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</si>
  <si>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</si>
  <si>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</si>
  <si>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</si>
  <si>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</si>
  <si>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</si>
  <si>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</si>
  <si>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</si>
  <si>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</si>
  <si>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</si>
  <si>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</si>
  <si>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</si>
  <si>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</si>
  <si>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</si>
  <si>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</si>
  <si>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</si>
  <si>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</si>
  <si>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</si>
  <si>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</si>
  <si>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</si>
  <si>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</si>
  <si>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</si>
  <si>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</si>
  <si>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</si>
  <si>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</si>
  <si>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</si>
  <si>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</si>
  <si>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</si>
  <si>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</si>
  <si>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</si>
  <si>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</si>
  <si>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</si>
  <si>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</si>
  <si>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</si>
  <si>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</si>
  <si>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</si>
  <si>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</si>
  <si>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</si>
  <si>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</si>
  <si>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</si>
  <si>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</si>
  <si>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</si>
  <si>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</si>
  <si>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</si>
  <si>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</si>
  <si>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</si>
  <si>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</si>
  <si>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</si>
  <si>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</si>
  <si>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</si>
  <si>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</si>
  <si>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</si>
  <si>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</si>
  <si>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</si>
  <si>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</si>
  <si>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</si>
  <si>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</si>
  <si>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</si>
  <si>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</si>
  <si>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</si>
  <si>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</si>
  <si>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</si>
  <si>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</si>
  <si>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</si>
  <si>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</si>
  <si>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</si>
  <si>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</si>
  <si>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</si>
  <si>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</si>
  <si>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</si>
  <si>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</si>
  <si>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</si>
  <si>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</si>
  <si>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</si>
  <si>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</si>
  <si>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</si>
  <si>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</si>
  <si>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</si>
  <si>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</si>
  <si>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</si>
  <si>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</si>
  <si>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</si>
  <si>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</si>
  <si>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</si>
  <si>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</si>
  <si>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</si>
  <si>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</si>
  <si>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</si>
  <si>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</si>
  <si>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</si>
  <si>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</si>
  <si>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</si>
  <si>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</si>
  <si>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</si>
  <si>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</si>
  <si>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</si>
  <si>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</si>
  <si>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</si>
  <si>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</si>
  <si>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</si>
  <si>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</si>
  <si>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</si>
  <si>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</si>
  <si>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</si>
  <si>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</si>
  <si>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</si>
  <si>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</si>
  <si>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</si>
  <si>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</si>
  <si>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</si>
  <si>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</si>
  <si>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</si>
  <si>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</si>
  <si>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</si>
  <si>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</si>
  <si>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</si>
  <si>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</si>
  <si>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</si>
  <si>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</si>
  <si>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</si>
  <si>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</si>
  <si>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</si>
  <si>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</si>
  <si>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</si>
  <si>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</si>
  <si>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</si>
  <si>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</si>
  <si>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</si>
  <si>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</si>
  <si>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</si>
  <si>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</si>
  <si>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</si>
  <si>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</si>
  <si>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</si>
  <si>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</si>
  <si>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</si>
  <si>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</si>
  <si>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</si>
  <si>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</si>
  <si>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</si>
  <si>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</si>
  <si>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</si>
  <si>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</si>
  <si>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</si>
  <si>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</si>
  <si>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</si>
  <si>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</si>
  <si>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</si>
  <si>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</si>
  <si>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</si>
  <si>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</si>
  <si>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</si>
  <si>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</si>
  <si>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</si>
  <si>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</si>
  <si>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</si>
  <si>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</si>
  <si>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</si>
  <si>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</si>
  <si>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</si>
  <si>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</si>
  <si>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</si>
  <si>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</si>
  <si>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</si>
  <si>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</si>
  <si>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</si>
  <si>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</si>
  <si>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</si>
  <si>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</si>
  <si>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</si>
  <si>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</si>
  <si>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</si>
  <si>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</si>
  <si>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</si>
  <si>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</si>
  <si>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</si>
  <si>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</si>
  <si>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</si>
  <si>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</si>
  <si>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</si>
  <si>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</si>
  <si>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</si>
  <si>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</si>
  <si>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</si>
  <si>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</si>
  <si>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</si>
  <si>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</si>
  <si>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</si>
  <si>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</si>
  <si>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</si>
  <si>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</si>
  <si>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</si>
  <si>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</si>
  <si>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</si>
  <si>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</si>
  <si>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</si>
  <si>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</si>
  <si>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</si>
  <si>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</si>
  <si>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</si>
  <si>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</si>
  <si>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</si>
  <si>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</si>
  <si>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</si>
  <si>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</si>
  <si>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</si>
  <si>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</si>
  <si>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</si>
  <si>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</si>
  <si>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</si>
  <si>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</si>
  <si>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</si>
  <si>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</si>
  <si>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</si>
  <si>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</si>
  <si>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</si>
  <si>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</si>
  <si>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</si>
  <si>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</si>
  <si>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</si>
  <si>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</si>
  <si>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</si>
  <si>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</si>
  <si>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</si>
  <si>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</si>
  <si>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</si>
  <si>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</si>
  <si>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</si>
  <si>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</si>
  <si>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</si>
  <si>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</si>
  <si>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</si>
  <si>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</si>
  <si>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</si>
  <si>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</si>
  <si>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</si>
  <si>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</si>
  <si>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</si>
  <si>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</si>
  <si>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</si>
  <si>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</si>
  <si>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</si>
  <si>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</si>
  <si>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</si>
  <si>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</si>
  <si>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</si>
  <si>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</si>
  <si>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</si>
  <si>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</si>
  <si>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</si>
  <si>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</si>
  <si>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</si>
  <si>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</si>
  <si>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</si>
  <si>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</si>
  <si>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</si>
  <si>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</si>
  <si>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</si>
  <si>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</si>
  <si>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</si>
  <si>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</si>
  <si>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</si>
  <si>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</si>
  <si>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</si>
  <si>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</si>
  <si>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</si>
  <si>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</si>
  <si>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</si>
  <si>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</si>
  <si>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</si>
  <si>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</si>
  <si>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</si>
  <si>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</si>
  <si>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</si>
  <si>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</si>
  <si>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</si>
  <si>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</si>
  <si>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</si>
  <si>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</si>
  <si>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</si>
  <si>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</si>
  <si>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</si>
  <si>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</si>
  <si>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</si>
  <si>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</si>
  <si>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</si>
  <si>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</si>
  <si>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</si>
  <si>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</si>
  <si>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</si>
  <si>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</si>
  <si>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</si>
  <si>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</si>
  <si>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</si>
  <si>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</si>
  <si>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</si>
  <si>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</si>
  <si>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</si>
  <si>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</si>
  <si>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</si>
  <si>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</si>
  <si>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</si>
  <si>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</si>
  <si>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</si>
  <si>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</si>
  <si>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</si>
  <si>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</si>
  <si>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</si>
  <si>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</si>
  <si>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</si>
  <si>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</si>
  <si>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</si>
  <si>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</si>
  <si>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</si>
  <si>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</si>
  <si>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</si>
  <si>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</si>
  <si>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</si>
  <si>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</si>
  <si>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</si>
  <si>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</si>
  <si>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</si>
  <si>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</si>
  <si>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</si>
  <si>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</si>
  <si>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</si>
  <si>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</si>
  <si>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</si>
  <si>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</si>
  <si>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</si>
  <si>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</si>
  <si>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</si>
  <si>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</si>
  <si>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</si>
  <si>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</si>
  <si>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</si>
  <si>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</si>
  <si>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</si>
  <si>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</si>
  <si>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</si>
  <si>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</si>
  <si>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</si>
  <si>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</si>
  <si>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</si>
  <si>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</si>
  <si>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</si>
  <si>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</si>
  <si>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</si>
  <si>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</si>
  <si>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</si>
  <si>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</si>
  <si>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</si>
  <si>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</si>
  <si>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</si>
  <si>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</si>
  <si>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</si>
  <si>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</si>
  <si>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</si>
  <si>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</si>
  <si>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</si>
  <si>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</si>
  <si>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</si>
  <si>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</si>
  <si>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</si>
  <si>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</si>
  <si>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</si>
  <si>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</si>
  <si>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</si>
  <si>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</si>
  <si>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</si>
  <si>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</si>
  <si>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</si>
  <si>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</si>
  <si>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</si>
  <si>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</si>
  <si>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</si>
  <si>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</si>
  <si>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</si>
  <si>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</si>
  <si>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</si>
  <si>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</si>
  <si>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</si>
  <si>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</si>
  <si>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</si>
  <si>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</si>
  <si>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</si>
  <si>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</si>
  <si>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</si>
  <si>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</si>
  <si>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</si>
  <si>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</si>
  <si>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</si>
  <si>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</si>
  <si>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</si>
  <si>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</si>
  <si>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</si>
  <si>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</si>
  <si>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</si>
  <si>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</si>
  <si>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</si>
  <si>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</si>
  <si>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</si>
  <si>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</si>
  <si>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</si>
  <si>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</si>
  <si>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</si>
  <si>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</si>
  <si>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</si>
  <si>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</si>
  <si>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</si>
  <si>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</si>
  <si>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</si>
  <si>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</si>
  <si>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</si>
  <si>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</si>
  <si>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</si>
  <si>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</si>
  <si>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</si>
  <si>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</si>
  <si>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</si>
  <si>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</si>
  <si>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</si>
  <si>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</si>
  <si>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</si>
  <si>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</si>
  <si>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</si>
  <si>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</si>
  <si>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</si>
  <si>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</si>
  <si>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</si>
  <si>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</si>
  <si>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</si>
  <si>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</si>
  <si>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</si>
  <si>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</si>
  <si>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</si>
  <si>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</si>
  <si>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</si>
  <si>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</si>
  <si>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</si>
  <si>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</si>
  <si>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</si>
  <si>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</si>
  <si>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</si>
  <si>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</si>
  <si>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</si>
  <si>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</si>
  <si>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</si>
  <si>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</si>
  <si>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</si>
  <si>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</si>
  <si>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</si>
  <si>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</si>
  <si>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</si>
  <si>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</si>
  <si>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</si>
  <si>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</si>
  <si>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</si>
  <si>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</si>
  <si>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</si>
  <si>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</si>
  <si>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</si>
  <si>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</si>
  <si>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</si>
  <si>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</si>
  <si>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</si>
  <si>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</si>
  <si>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</si>
  <si>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</si>
  <si>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</si>
  <si>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</si>
  <si>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</si>
  <si>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</si>
  <si>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</si>
  <si>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</si>
  <si>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</si>
  <si>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</si>
  <si>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</si>
  <si>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</si>
  <si>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</si>
  <si>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</si>
  <si>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</si>
  <si>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</si>
  <si>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</si>
  <si>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</si>
  <si>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</si>
  <si>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</si>
  <si>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</si>
  <si>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</si>
  <si>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</si>
  <si>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</si>
  <si>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</si>
  <si>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</si>
  <si>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</si>
  <si>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</si>
  <si>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</si>
  <si>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</si>
  <si>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</si>
  <si>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</si>
  <si>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</si>
  <si>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</si>
  <si>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</si>
  <si>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</si>
  <si>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</si>
  <si>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</si>
  <si>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</si>
  <si>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</si>
  <si>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</si>
  <si>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</si>
  <si>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</si>
  <si>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</si>
  <si>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</si>
  <si>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</si>
  <si>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</si>
  <si>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</si>
  <si>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</si>
  <si>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</si>
  <si>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</si>
  <si>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</si>
  <si>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</si>
  <si>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</si>
  <si>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</si>
  <si>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</si>
  <si>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</si>
  <si>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</si>
  <si>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</si>
  <si>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</si>
  <si>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</si>
  <si>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</si>
  <si>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</si>
  <si>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</si>
  <si>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</si>
  <si>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</si>
  <si>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</si>
  <si>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</si>
  <si>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</si>
  <si>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</si>
  <si>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</si>
  <si>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</si>
  <si>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</si>
  <si>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</si>
  <si>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</si>
  <si>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</si>
  <si>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</si>
  <si>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</si>
  <si>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</si>
  <si>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</si>
  <si>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</si>
  <si>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</si>
  <si>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</si>
  <si>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</si>
  <si>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</si>
  <si>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</si>
  <si>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</si>
  <si>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</si>
  <si>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</si>
  <si>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</si>
  <si>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</si>
  <si>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</si>
  <si>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</si>
  <si>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</si>
  <si>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</si>
  <si>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</si>
  <si>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</si>
  <si>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</si>
  <si>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</si>
  <si>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</si>
  <si>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</si>
  <si>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</si>
  <si>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</si>
  <si>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</si>
  <si>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</si>
  <si>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</si>
  <si>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</si>
  <si>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</si>
  <si>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</si>
  <si>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</si>
  <si>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</si>
  <si>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</si>
  <si>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</si>
  <si>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</si>
  <si>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</si>
  <si>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</si>
  <si>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</si>
  <si>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</si>
  <si>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</si>
  <si>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</si>
  <si>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</si>
  <si>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</si>
  <si>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</si>
  <si>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</si>
  <si>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</si>
  <si>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</si>
  <si>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</si>
  <si>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</si>
  <si>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</si>
  <si>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</si>
  <si>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</si>
  <si>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</si>
  <si>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</si>
  <si>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</si>
  <si>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</si>
  <si>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</si>
  <si>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</si>
  <si>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</si>
  <si>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</si>
  <si>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</si>
  <si>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</si>
  <si>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</si>
  <si>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</si>
  <si>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</si>
  <si>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</si>
  <si>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</si>
  <si>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</si>
  <si>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</si>
  <si>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</si>
  <si>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</si>
  <si>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</si>
  <si>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</si>
  <si>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</si>
  <si>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</si>
  <si>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</si>
  <si>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</si>
  <si>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</si>
  <si>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</si>
  <si>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</si>
  <si>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</si>
  <si>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</si>
  <si>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</si>
  <si>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</si>
  <si>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</si>
  <si>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</si>
  <si>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</si>
  <si>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</si>
  <si>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</si>
  <si>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</si>
  <si>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</si>
  <si>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</si>
  <si>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</si>
  <si>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</si>
  <si>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</si>
  <si>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</si>
  <si>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</si>
  <si>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</si>
  <si>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</si>
  <si>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</si>
  <si>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</si>
  <si>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</si>
  <si>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</si>
  <si>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</si>
  <si>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</si>
  <si>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</si>
  <si>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</si>
  <si>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</si>
  <si>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</si>
  <si>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</si>
  <si>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</si>
  <si>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</si>
  <si>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</si>
  <si>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</si>
  <si>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</si>
  <si>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</si>
  <si>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</si>
  <si>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</si>
  <si>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</si>
  <si>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</si>
  <si>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</si>
  <si>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</si>
  <si>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</si>
  <si>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</si>
  <si>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</si>
  <si>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</si>
  <si>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</si>
  <si>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</si>
  <si>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</si>
  <si>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</si>
  <si>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</si>
  <si>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</si>
  <si>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</si>
  <si>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</si>
  <si>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</si>
  <si>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</si>
  <si>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</si>
  <si>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</si>
  <si>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</si>
  <si>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</si>
  <si>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</si>
  <si>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</si>
  <si>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</si>
  <si>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</si>
  <si>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</si>
  <si>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</si>
  <si>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</si>
  <si>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</si>
  <si>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</si>
  <si>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</si>
  <si>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</si>
  <si>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</si>
  <si>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</si>
  <si>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</si>
  <si>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</si>
  <si>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</si>
  <si>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</si>
  <si>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</si>
  <si>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</si>
  <si>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</si>
  <si>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</si>
  <si>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</si>
  <si>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</si>
  <si>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</si>
  <si>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</si>
  <si>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</si>
  <si>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</si>
  <si>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</si>
  <si>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</si>
  <si>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</si>
  <si>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</si>
  <si>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</si>
  <si>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</si>
  <si>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</si>
  <si>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</si>
  <si>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</si>
  <si>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</si>
  <si>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</si>
  <si>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</si>
  <si>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</si>
  <si>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</si>
  <si>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</si>
  <si>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</si>
  <si>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</si>
  <si>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</si>
  <si>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</si>
  <si>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</si>
  <si>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</si>
  <si>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</si>
  <si>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</si>
  <si>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</si>
  <si>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</si>
  <si>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</si>
  <si>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</si>
  <si>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</si>
  <si>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</si>
  <si>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</si>
  <si>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</si>
  <si>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</si>
  <si>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</si>
  <si>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</si>
  <si>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</si>
  <si>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</si>
  <si>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</si>
  <si>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</si>
  <si>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</si>
  <si>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</si>
  <si>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</si>
  <si>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</si>
  <si>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</si>
  <si>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</si>
  <si>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</si>
  <si>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</si>
  <si>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</si>
  <si>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</si>
  <si>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</si>
  <si>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</si>
  <si>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</si>
  <si>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</si>
  <si>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</si>
  <si>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</si>
  <si>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</si>
  <si>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</si>
  <si>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</si>
  <si>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</si>
  <si>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</si>
  <si>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</si>
  <si>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</si>
  <si>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</si>
  <si>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</si>
  <si>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</si>
  <si>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</si>
  <si>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</si>
  <si>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</si>
  <si>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</si>
  <si>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</si>
  <si>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</si>
  <si>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</si>
  <si>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</si>
  <si>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</si>
  <si>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</si>
  <si>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</si>
  <si>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</si>
  <si>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</si>
  <si>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</si>
  <si>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</si>
  <si>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</si>
  <si>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</si>
  <si>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</si>
  <si>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</si>
  <si>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</si>
  <si>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</si>
  <si>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</si>
  <si>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</si>
  <si>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</si>
  <si>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</si>
  <si>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</si>
  <si>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</si>
  <si>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</si>
  <si>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</si>
  <si>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</si>
  <si>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</si>
  <si>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</si>
  <si>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</si>
  <si>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</si>
  <si>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</si>
  <si>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</si>
  <si>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</si>
  <si>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</si>
  <si>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</si>
  <si>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</si>
  <si>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</si>
  <si>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</si>
  <si>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</si>
  <si>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</si>
  <si>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</si>
  <si>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</si>
  <si>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</si>
  <si>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</si>
  <si>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</si>
  <si>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</si>
  <si>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</si>
  <si>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</si>
  <si>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</si>
  <si>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</si>
  <si>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</si>
  <si>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</si>
  <si>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</si>
  <si>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</si>
  <si>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</si>
  <si>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</si>
  <si>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</si>
  <si>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</si>
  <si>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</si>
  <si>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</si>
  <si>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</si>
  <si>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</si>
  <si>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</si>
  <si>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</si>
  <si>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</si>
  <si>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</si>
  <si>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</si>
  <si>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</si>
  <si>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</si>
  <si>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</si>
  <si>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</si>
  <si>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</si>
  <si>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</si>
  <si>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</si>
  <si>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</si>
  <si>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</si>
  <si>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</si>
  <si>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</si>
  <si>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</si>
  <si>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</si>
  <si>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</si>
  <si>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</si>
  <si>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</si>
  <si>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</si>
  <si>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</si>
  <si>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</si>
  <si>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</si>
  <si>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</si>
  <si>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</si>
  <si>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</si>
  <si>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</si>
  <si>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</si>
  <si>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</si>
  <si>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</si>
  <si>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</si>
  <si>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</si>
  <si>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</si>
  <si>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</si>
  <si>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</si>
  <si>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</si>
  <si>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</si>
  <si>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</si>
  <si>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</si>
  <si>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</si>
  <si>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</si>
  <si>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</si>
  <si>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</si>
  <si>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</si>
  <si>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</si>
  <si>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</si>
  <si>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</si>
  <si>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</si>
  <si>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</si>
  <si>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</si>
  <si>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</si>
  <si>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</si>
  <si>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</si>
  <si>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</si>
  <si>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</si>
  <si>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</si>
  <si>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</si>
  <si>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</si>
  <si>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</si>
  <si>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</si>
  <si>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</si>
  <si>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</si>
  <si>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</si>
  <si>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</si>
  <si>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</si>
  <si>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</si>
  <si>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</si>
  <si>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</si>
  <si>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</si>
  <si>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</si>
  <si>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</si>
  <si>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</si>
  <si>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</si>
  <si>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</si>
  <si>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</si>
  <si>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</si>
  <si>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</si>
  <si>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</si>
  <si>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</si>
  <si>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</si>
  <si>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</si>
  <si>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</si>
  <si>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</si>
  <si>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</si>
  <si>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</si>
  <si>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</si>
  <si>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</si>
  <si>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</si>
  <si>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</si>
  <si>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</si>
  <si>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</si>
  <si>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</si>
  <si>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</si>
  <si>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</si>
  <si>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</si>
  <si>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</si>
  <si>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</si>
  <si>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</si>
  <si>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</si>
  <si>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</si>
  <si>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</si>
  <si>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</si>
  <si>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</si>
  <si>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</si>
  <si>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</si>
  <si>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</si>
  <si>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</si>
  <si>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</si>
  <si>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</si>
  <si>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</si>
  <si>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</si>
  <si>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</si>
  <si>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</si>
  <si>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</si>
  <si>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</si>
  <si>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</si>
  <si>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</si>
  <si>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</si>
  <si>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</si>
  <si>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</si>
  <si>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</si>
  <si>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</si>
  <si>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</si>
  <si>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</si>
  <si>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</si>
  <si>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</si>
  <si>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</si>
  <si>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</si>
  <si>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</si>
  <si>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</si>
  <si>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</si>
  <si>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</si>
  <si>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</si>
  <si>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</si>
  <si>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</si>
  <si>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</si>
  <si>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</si>
  <si>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</si>
  <si>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</si>
  <si>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</si>
  <si>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</si>
  <si>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</si>
  <si>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</si>
  <si>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</si>
  <si>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</si>
  <si>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</si>
  <si>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</si>
  <si>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</si>
  <si>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</si>
  <si>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</si>
  <si>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</si>
  <si>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</si>
  <si>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</si>
  <si>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</si>
  <si>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</si>
  <si>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</si>
  <si>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</si>
  <si>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</si>
  <si>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</si>
  <si>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</si>
  <si>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</si>
  <si>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</si>
  <si>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</si>
  <si>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</si>
  <si>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</si>
  <si>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</si>
  <si>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</si>
  <si>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</si>
  <si>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</si>
  <si>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</si>
  <si>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</si>
  <si>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</si>
  <si>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</si>
  <si>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</si>
  <si>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</si>
  <si>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</si>
  <si>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</si>
  <si>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</si>
  <si>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</si>
  <si>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</si>
  <si>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</si>
  <si>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</si>
  <si>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</si>
  <si>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</si>
  <si>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</si>
  <si>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</si>
  <si>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</si>
  <si>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</si>
  <si>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</si>
  <si>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</si>
  <si>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</si>
  <si>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</si>
  <si>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</si>
  <si>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</si>
  <si>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</si>
  <si>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</si>
  <si>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</si>
  <si>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</si>
  <si>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</si>
  <si>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</si>
  <si>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</si>
  <si>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</si>
  <si>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</si>
  <si>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</si>
  <si>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</si>
  <si>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</si>
  <si>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</si>
  <si>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</si>
  <si>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</si>
  <si>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</si>
  <si>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</si>
  <si>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</si>
  <si>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</si>
  <si>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</si>
  <si>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</si>
  <si>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</si>
  <si>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</si>
  <si>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</si>
  <si>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</si>
  <si>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</si>
  <si>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</si>
  <si>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</si>
  <si>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</si>
  <si>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</si>
  <si>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</si>
  <si>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</si>
  <si>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</si>
  <si>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</si>
  <si>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</si>
  <si>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</si>
  <si>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</si>
  <si>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</si>
  <si>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</si>
  <si>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</si>
  <si>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</si>
  <si>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</si>
  <si>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</si>
  <si>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</si>
  <si>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</si>
  <si>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</si>
  <si>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</si>
  <si>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</si>
  <si>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</si>
  <si>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</si>
  <si>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</si>
  <si>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</si>
  <si>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</si>
  <si>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</si>
  <si>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</si>
  <si>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</si>
  <si>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</si>
  <si>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</si>
  <si>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</si>
  <si>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</si>
  <si>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</si>
  <si>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</si>
  <si>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</si>
  <si>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</si>
  <si>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</si>
  <si>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</si>
  <si>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</si>
  <si>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</si>
  <si>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</si>
  <si>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</si>
  <si>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</si>
  <si>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</si>
  <si>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</si>
  <si>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</si>
  <si>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</si>
  <si>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</si>
  <si>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</si>
  <si>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</si>
  <si>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</si>
  <si>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</si>
  <si>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</si>
  <si>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</si>
  <si>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Margen operacional</t>
  </si>
  <si>
    <t>Endeudamiento financiero</t>
  </si>
  <si>
    <t>Pasivos con costo</t>
  </si>
  <si>
    <t>Activos productivos</t>
  </si>
  <si>
    <t>Activo productivo / pasivo con costo</t>
  </si>
  <si>
    <t>Rentabilidad del patrimonio</t>
  </si>
  <si>
    <t>Margen NETO</t>
  </si>
  <si>
    <t>Subtotal fuentes</t>
  </si>
  <si>
    <t>Excedente neto / Fuentes de financiación</t>
  </si>
  <si>
    <t>Entidad</t>
  </si>
  <si>
    <t>***</t>
  </si>
  <si>
    <t>REAL</t>
  </si>
  <si>
    <t>Año 21</t>
  </si>
  <si>
    <t>Bajo</t>
  </si>
  <si>
    <t>Alto</t>
  </si>
  <si>
    <t>&lt;0%</t>
  </si>
  <si>
    <t>&gt;5%</t>
  </si>
  <si>
    <t>&gt;3%</t>
  </si>
  <si>
    <t>&gt;20%</t>
  </si>
  <si>
    <t>&gt;30%</t>
  </si>
  <si>
    <t>&lt;20%</t>
  </si>
  <si>
    <t>&lt;30%</t>
  </si>
  <si>
    <t>&gt;50%</t>
  </si>
  <si>
    <t>&gt;40%</t>
  </si>
  <si>
    <t>&lt;100%</t>
  </si>
  <si>
    <t>&gt;120%</t>
  </si>
  <si>
    <t>&lt;50%</t>
  </si>
  <si>
    <t>&gt;80%</t>
  </si>
  <si>
    <t>&gt;10%</t>
  </si>
  <si>
    <t>&lt;5%</t>
  </si>
  <si>
    <t>&lt;80%</t>
  </si>
  <si>
    <t>&lt;10%</t>
  </si>
  <si>
    <t>ESTADISTICA</t>
  </si>
  <si>
    <t>N° Asociados</t>
  </si>
  <si>
    <t>Empleados</t>
  </si>
  <si>
    <t>Rentabilidad de la cartera</t>
  </si>
  <si>
    <t>DETERIORO OTRAS CUENTAS POR COBRAR (CR)</t>
  </si>
  <si>
    <t>%</t>
  </si>
  <si>
    <t>Maxima concentración de aportes 10% Aportes</t>
  </si>
  <si>
    <t>&lt;3%</t>
  </si>
  <si>
    <t>&gt;15%</t>
  </si>
  <si>
    <t>Actualice manualmente</t>
  </si>
  <si>
    <t>&gt;8%</t>
  </si>
  <si>
    <t>&gt;7%</t>
  </si>
  <si>
    <t>&lt;6%</t>
  </si>
  <si>
    <t>cartera BRUTA</t>
  </si>
  <si>
    <t>PROPIO</t>
  </si>
  <si>
    <t>Participacion de cartera</t>
  </si>
  <si>
    <t>% de los activos invertidos en cartera</t>
  </si>
  <si>
    <t>Cartera bruta / Activo + deterioro general</t>
  </si>
  <si>
    <t>RIESGO (apetito)</t>
  </si>
  <si>
    <t>&gt;85%</t>
  </si>
  <si>
    <t>Tasa de rendimiento promedio de la cartera</t>
  </si>
  <si>
    <t>Intereses de cartera / promedio Cartera anualizado</t>
  </si>
  <si>
    <t>&gt;17%</t>
  </si>
  <si>
    <t>&lt;14%</t>
  </si>
  <si>
    <t>&gt;4%</t>
  </si>
  <si>
    <t>Trimestral</t>
  </si>
  <si>
    <t>Evaluación anual de la composición y rentabilidad del portafolio de inversiones vs tasas mercado</t>
  </si>
  <si>
    <t>Inverso 2.1</t>
  </si>
  <si>
    <t>Solo entidades vigiladas SF</t>
  </si>
  <si>
    <t>Nada especulativo</t>
  </si>
  <si>
    <t>Limite recomendado</t>
  </si>
  <si>
    <t>IV Trim 2021</t>
  </si>
  <si>
    <t>Defina una política de inversiones establezca limites:</t>
  </si>
  <si>
    <t>SARM CBC Titulo IV Cap V</t>
  </si>
  <si>
    <t>en noviembre</t>
  </si>
  <si>
    <t>Anual</t>
  </si>
  <si>
    <t>Revisión cumplimiento y actualización estrategias y objetivos PLAN DE DESARROLLO, presupuesto</t>
  </si>
  <si>
    <t xml:space="preserve">Revisión estados financieros, ejecución presupuestal </t>
  </si>
  <si>
    <t>en abril</t>
  </si>
  <si>
    <t>Externo</t>
  </si>
  <si>
    <t>Revise el estado del SSGST</t>
  </si>
  <si>
    <t>Revise el estado de la seguridad informática de la entidad y recomiende: copias o respaldos, seguridad de acceso, virus y ataques informáticos, interrupciones y acceso remoto.</t>
  </si>
  <si>
    <t>Revise resultado de arqueos de caja, conciliaciones bancarias, inventario físico de mercancías y propiedad, planta y equipo.  Verifique actualización de avalúos de propiedad planta y equipo</t>
  </si>
  <si>
    <t>Mensual</t>
  </si>
  <si>
    <t>Analice, comente, recomiende a partir de los eventos de riesgo operativo presentados durante el mes</t>
  </si>
  <si>
    <t>Diciembre</t>
  </si>
  <si>
    <t>Efectúe la autoevaluación de desempeño de los órganos de administración y control</t>
  </si>
  <si>
    <t>Revise el estado de reportes a través del SICSES, control de legalidad reformas de estatutos, reporte de información impresa a la SES</t>
  </si>
  <si>
    <t>Analice, comente, recomiende a partir de la lectura del Informe de Revisor Fiscal y/o Auditoria Int</t>
  </si>
  <si>
    <t>Construya la matriz de evaluación del riesgo SARO</t>
  </si>
  <si>
    <t>III Trim 2021</t>
  </si>
  <si>
    <t>Con el comité de Riesgos y lideres de cada proceso evalúen los principales procesos de la entidad y sus riesgos tomando como guía el modelo de referencia anexo</t>
  </si>
  <si>
    <t>Elabore, revise, analice o actualice sus Reglamentos de servicio y funcionamiento</t>
  </si>
  <si>
    <t>Elabore, revise, analice o actualice el Codigo de Buen Gobierno e incluya en el código de ética y politica manejo conflicto de interés</t>
  </si>
  <si>
    <t>Elabore, revise, analice o actualice sus manuales de funciones y procedimientos y Organigrama</t>
  </si>
  <si>
    <t>SARO CBC T IV Cap IV y anexos</t>
  </si>
  <si>
    <t>Verifique el cumplimiento de los limites individuales y agregados aprobados e informe al comité de riesgos (prudenciales y propios)</t>
  </si>
  <si>
    <t>SARC CBC T IV Cap II y anexos</t>
  </si>
  <si>
    <t>Resultado de la evaluación de la consolidación electrónica mensual de operaciones: análisis de los principales débitos y créditos por canal (caja, bancos, otros), producto (aportes, ahorros, desembolsos cartera, ventas, compras, convenios), contraparte (empleados, directivos, PEP´s y mayor riesgo, asociados, proveedores, clientes), Jurisdicción (por empresa, por zona geográfica). Segmentación: frecuencia, valor y dispersión de las transacciones consolidadas</t>
  </si>
  <si>
    <t>Capacitación, actualización y evaluación anual de empleados y directivos</t>
  </si>
  <si>
    <t>Resultado del monitoreo al proceso de actualización de datos: documentos y aplicativos</t>
  </si>
  <si>
    <t xml:space="preserve">Resultado del monitoreo al proceso de debida diligencia en la vinculación de contrapartes: diligenciamiento completo del formulario, firmas y huellas, documentación y verificación de información, consulta a listas vinculantes, conservación documentación </t>
  </si>
  <si>
    <t>Estadística de operaciones en efectivo del mes: individuales y en efectivo y estado reportes UIAF</t>
  </si>
  <si>
    <t>Estadística de operaciones sospechosas del mes y estado de reportes UIAF</t>
  </si>
  <si>
    <t>Estadística de operaciones inusuales del mes</t>
  </si>
  <si>
    <t>SARLAFT - CBJ Titulo V y anexos</t>
  </si>
  <si>
    <t>Defina los otros indicadores de liquidez aplicables a su entidad: capital de trabajo, rotación de inventarios, rotación de cuentas por cobrar, rotación de cuentas por pagar. Etc.</t>
  </si>
  <si>
    <t>Elabore el formato de reporte de tesorería diario para presentar a la Gerencia</t>
  </si>
  <si>
    <t xml:space="preserve">Patrimonio sin aportes </t>
  </si>
  <si>
    <t>/</t>
  </si>
  <si>
    <t>100% Valor de los intangibles</t>
  </si>
  <si>
    <t>+</t>
  </si>
  <si>
    <t>100% Valor neto contable de la PPE menos valor cubierto por la póliza + deducible</t>
  </si>
  <si>
    <t>Revise la capacidad patrimonial que tiene la entidad de asumir los riesgos:</t>
  </si>
  <si>
    <t>Elabore la primera reunión y acta con el seguimiento a los 5 riesgos</t>
  </si>
  <si>
    <t>Implemente los indicadores del SIAR propio con SCORING (herramienta Excel)</t>
  </si>
  <si>
    <t>Implemente los indicadores que le resulten aplicables del Titulo V (herramienta Excel)</t>
  </si>
  <si>
    <t>Nombre el Comité de Riesgos: el empleado, un integrante del órgano permanente de administración y mínimo otro más (asociado, empleado, directivo, oficial de cumplimiento)</t>
  </si>
  <si>
    <t>Defina el empleado o área que integrará el Comité de Riesgos</t>
  </si>
  <si>
    <t>SIAR: T IV Cap 1</t>
  </si>
  <si>
    <t>Nota</t>
  </si>
  <si>
    <t>Mes</t>
  </si>
  <si>
    <t>Actividad</t>
  </si>
  <si>
    <t>#</t>
  </si>
  <si>
    <t>ANEXO MANUAL SIAR</t>
  </si>
  <si>
    <t>Total Exposicion Riesgos</t>
  </si>
  <si>
    <t>SARO</t>
  </si>
  <si>
    <t>Destrucción, Robo</t>
  </si>
  <si>
    <t>Deterioro</t>
  </si>
  <si>
    <t>SARC</t>
  </si>
  <si>
    <t>SARM</t>
  </si>
  <si>
    <t>Fraude</t>
  </si>
  <si>
    <t>Sustracción</t>
  </si>
  <si>
    <t>Demandas, multas</t>
  </si>
  <si>
    <t>Observacion</t>
  </si>
  <si>
    <t>VaR</t>
  </si>
  <si>
    <t>Deducible</t>
  </si>
  <si>
    <t>Vr poliza / Deterioro</t>
  </si>
  <si>
    <t>Vr Riesgo</t>
  </si>
  <si>
    <t>% Var</t>
  </si>
  <si>
    <t>Vr contable</t>
  </si>
  <si>
    <t>Posición</t>
  </si>
  <si>
    <t>CUC</t>
  </si>
  <si>
    <t>2.4. Defina una política de inversión en activos fijos:  Solo invertir con recursos de reservas y fondos patrimoniales.</t>
  </si>
  <si>
    <t xml:space="preserve">2.3. Manejo de excedentes de tesorería: Concentración por tipo de inversión (instrumento), emisor, sector o grupo económico, </t>
  </si>
  <si>
    <t>2.2. Establezca las atribuciones y limites de la gerencia y demás funcionarios para la apertura de inversiones (verifique atribuciones del estatuto): que tipo de inversiones tiene permitido efectuar la entidad.</t>
  </si>
  <si>
    <t>2.1. Inversiones de capital (acciones, cuotas o partes de interés social) &lt;= (Patrimonio - aportes - PPE e intangibles)</t>
  </si>
  <si>
    <t>OK</t>
  </si>
  <si>
    <t>Cumplimiento RUES (CAMARA DE COMERCIO), contribución SES, Renta, Exógena e ICA</t>
  </si>
  <si>
    <t>Analice, comente, recomiende a partir de requerimientos SES, DIAN otros</t>
  </si>
  <si>
    <t>Evalúe el estado de las pólizas con que cuenta la entidad: Manejo, inventarios, PPE, riesgos sustracción, transporte de valores, daños o destrucción por terceros o desastres y accidentes etc.</t>
  </si>
  <si>
    <t>Pendiente</t>
  </si>
  <si>
    <t>Año 2021</t>
  </si>
  <si>
    <t>Elabore el PESEM</t>
  </si>
  <si>
    <t>Año 2022</t>
  </si>
  <si>
    <t xml:space="preserve">Elabore, revise, analice o actualice su PLAN ESTRATEGICO o de DESARROLLO </t>
  </si>
  <si>
    <t>Defina y Calcule los indicadores de monitoreo y preséntelos con su análisis en el Comité de riesgos y órgano permanente de administración</t>
  </si>
  <si>
    <t>Revise y Adapte el reglamento o politicas para Deudores comerciales</t>
  </si>
  <si>
    <t>Productos</t>
  </si>
  <si>
    <t>Nuevos Reportes UIAF: productos  / investigar si es aplicable</t>
  </si>
  <si>
    <t>Excel y sistema</t>
  </si>
  <si>
    <t>Diario</t>
  </si>
  <si>
    <t>SARL</t>
  </si>
  <si>
    <t>20% del Inventario menos valor cubierto por la póliza + deducible como riesgo de destrucción, robo</t>
  </si>
  <si>
    <t>20% del Inventario como riesgo de desvalorización (mercado)</t>
  </si>
  <si>
    <t>30% del componente de efectivo y equivalentes y de las inversiones de patrimonio que son susceptibles a variaciones de precios de mercado (acciones, cuotas o partes de interés social, fiducias, patrimonios autónomos, FIC, inversiones medidas a valor razonable)</t>
  </si>
  <si>
    <t>50% del componente del saldo de Bancos como suceptible de robo menos el valor de la poliza mas deducible</t>
  </si>
  <si>
    <t>20% del componente de efectivo como suceptible de robo menos el valor de la poliza mas el deducible</t>
  </si>
  <si>
    <t>Valor máximo de evento de riesgo operativo histórico presentado (actualizado SMLMV) x 3 o 5% del valor del activo menos valor de la póliza manejo si &gt;0 + deducible</t>
  </si>
  <si>
    <t>200% del % máximo de cartera D y E (cartera &gt;90 y CxC clientes &gt; 180) de los ultimos 5 años menos deterioro constituido (general e individual) Si &gt;0</t>
  </si>
  <si>
    <t>Apruebe manual SIAR Consejo de Administración</t>
  </si>
  <si>
    <t>Adapte, ajuste el manual SIAR</t>
  </si>
  <si>
    <t>Acta 07 de junio 2021</t>
  </si>
  <si>
    <t>Jhony</t>
  </si>
  <si>
    <t>Implementación</t>
  </si>
  <si>
    <t>Gerencia</t>
  </si>
  <si>
    <t>Baja</t>
  </si>
  <si>
    <t>No se requiere</t>
  </si>
  <si>
    <t>Alta</t>
  </si>
  <si>
    <t>Preventivo</t>
  </si>
  <si>
    <t>Permanente</t>
  </si>
  <si>
    <t>Gerencia y Revisoría Fiscal</t>
  </si>
  <si>
    <t>Asesores Externos, Capacitación y actualizacion permanente de la Gerencia, empleados y Directivos y Seguimiento revisoría fiscal</t>
  </si>
  <si>
    <t>Falta de cumplimento de las normas regionales y nacionales</t>
  </si>
  <si>
    <t xml:space="preserve">12. Sanción por el incumplimiento de normas regionales y nacionales </t>
  </si>
  <si>
    <t>EAP:  Ejecución y Administración de Procesos</t>
  </si>
  <si>
    <t>Revisar periodicamente la página WEB de la Supersolidaria VIRTUAL para enterarse de posibles notificaciones</t>
  </si>
  <si>
    <t>Sistema manual de radicado de correspondencia / Requerimientos de autoridades legales se pasan directamente a la Gerencia quien supervisa el contenido y oportunidad de la respuesta / actualización permanente de direcciones para notificación</t>
  </si>
  <si>
    <t>No presentar o no enviar las respuestas o sin el lleno de los requisitos</t>
  </si>
  <si>
    <t>Cuentas y productos financieros con varias entidades financieras</t>
  </si>
  <si>
    <t>Se cae la "linea" de la entidad</t>
  </si>
  <si>
    <t>10. Interrupción del servicio de entidades financieras</t>
  </si>
  <si>
    <t>C: Clientes</t>
  </si>
  <si>
    <t>Se cuenta con canal principal en fibra optica y un canal alterno de banda ancha con dos empresas diferentes.  Mantenimiento preventivo y periodico de la RED / proveedor de mantenimiento local de rápida respuesta / personal interno capacitado en redes</t>
  </si>
  <si>
    <t>Caida del servicio de internet o Teléfono por problemas del proveedor / fallo en la red local</t>
  </si>
  <si>
    <t>9. Fallas en el servicio de DATOS y comunicaciones</t>
  </si>
  <si>
    <t>FT: Fallas Tecnológicas</t>
  </si>
  <si>
    <t>Se cuenta con tanque de almacenamiento de Agua 1000 LT</t>
  </si>
  <si>
    <t>Fallas del proveedor / atentado terrorista / Eventos naturales</t>
  </si>
  <si>
    <t>8. Fallas en el suministro de Agua.</t>
  </si>
  <si>
    <t>DAF:  Daños Activos Físicos</t>
  </si>
  <si>
    <t xml:space="preserve">Se cuenta con UPS que soporta 4 horas de servicio. </t>
  </si>
  <si>
    <t>7. Fallas en el suministro electrico.</t>
  </si>
  <si>
    <t>Apertura y Cierre programado de oficinas / Alarma con sensor de movimiento e impacto / Cámaras / Arqueros diarios</t>
  </si>
  <si>
    <t>Falta de seguridad física y vigilancia de las instalaciones, descuido de las personas</t>
  </si>
  <si>
    <t>6. Robo sin violencia</t>
  </si>
  <si>
    <t>FE:  Fraudes Externos</t>
  </si>
  <si>
    <t>16 cámaras al interior de la oficina / Servicaja con Vidrio de Seguridad  y reja / Limite a la cantidad de efectivo en Caja / Apertura programada de Boveda / Clave dual Bóveda / Botones de Pánico</t>
  </si>
  <si>
    <t>5. Robo o Asalto a mano armada</t>
  </si>
  <si>
    <t>Junta de Vigilancia</t>
  </si>
  <si>
    <t>Manual de procesos y procedimientos;  Sistema de PQRS en la página y físico; Polizas Directivos, REvisión jurídica de documentos de servicios y titulos valores</t>
  </si>
  <si>
    <t xml:space="preserve">Error en la aplicación de los procesos de los servicios de los asociados </t>
  </si>
  <si>
    <t>4. Demandas por responsabilidad Civil</t>
  </si>
  <si>
    <t>Programación anual general de compromisos legales de reporte y pago de impuestos y contribuciones</t>
  </si>
  <si>
    <t>Contador y Gerencia</t>
  </si>
  <si>
    <t xml:space="preserve">Seguimiento del Revisor Fiscal.  Programación y alertas automaticas en outlook </t>
  </si>
  <si>
    <t>Incumplimientos en obligaciones fiscales, preparación tardía de las declaraciones</t>
  </si>
  <si>
    <t>3. Sanciones por pago tardío o inexacto de impuestos</t>
  </si>
  <si>
    <t>Por el incumplimiento en los reportes, reportes incompletos, errores en su presentacion a las entidades o tardío.  Falta de revisión de la calidad de la información enviada</t>
  </si>
  <si>
    <t>2. Sanciones por no reportes, reportes incompletos, extemporaneos o con errores Supersolidaria, UIAF, DIAN</t>
  </si>
  <si>
    <t>Copias de seguridad de la información / Seguros / Titulos valores en Bóveda / Sensores de Humo y Extintores en todas las areas para diferentes fuentes / Digitalización de los documentos</t>
  </si>
  <si>
    <t>Terremoto, inundación, incendio, actos malintencionados de terceros, terrorismo, asonada</t>
  </si>
  <si>
    <t xml:space="preserve">1. Destrucción de instalaciones </t>
  </si>
  <si>
    <t>EXTERNOS</t>
  </si>
  <si>
    <t>Capacitación en Riesgos laborales, ofimática, uso de equipos y otros.</t>
  </si>
  <si>
    <t>Proceso de inducción y entrenamiento al personal.  Manuales de funciones y procedimientos</t>
  </si>
  <si>
    <t>Falta de capacitacion de personal en el manejo de las herramientas e instrumentos de trabajo.</t>
  </si>
  <si>
    <t>6. Mal uso de las herramientas e instrumentos de trabajo</t>
  </si>
  <si>
    <t>Se cuenta con señalización interna de los espacios, servicios, areas, rutas</t>
  </si>
  <si>
    <t>No se cuenta con procedimientos de señalizacion interna.</t>
  </si>
  <si>
    <t>5. Acceso inadecuado a los espacios y areas de la Cooperativa</t>
  </si>
  <si>
    <t>Ampliación de mobiliario para atención al público / Canales virtuales transaccionales. Cupo rotativo disminuye créditos &lt; 1 año de baja cuantía</t>
  </si>
  <si>
    <t>Amplio espacio del area de atención.  Sillas de espera y sistema de TURNOS. Los ídas "pico" se incrementa el # de cajeros</t>
  </si>
  <si>
    <t>No contar con instalaciones adecuadas para el acceso masivo de personas o sistemas de contingencia para atender picos de demanda de servicios</t>
  </si>
  <si>
    <t>4. Aglomeraciones excesivas de personas</t>
  </si>
  <si>
    <t>Se cuenta con acceso para personas con movilidad reducida a la planta de servicios</t>
  </si>
  <si>
    <t>No se cuenta con accesos a personas discapacitadas</t>
  </si>
  <si>
    <t>3. Dificultades de acceso a personas con movilidad reducida</t>
  </si>
  <si>
    <t>Se cuenta con programa de sistema de gestion de seguridad y salud en el trabajo; Software pausas activas. Empresa asesora externa de diagnostico y seguimiento visita periódicamente</t>
  </si>
  <si>
    <t>Falta de mantenimiento de los equipos mobiliarios, mala administracion de los espacios, no contar con programa de gestion y seguridad en el trabajo</t>
  </si>
  <si>
    <t>2. Riesgos laborales por condiciones físicas (iluminación, postura, temperatura)</t>
  </si>
  <si>
    <t>Construción es NUEVA y amplia (2015).</t>
  </si>
  <si>
    <t>Falta de mantenimiento en la infraestructuras, eventualidades que afenten la infraestructura, crecimiento del volumen de operaciones (empleados y asociados)</t>
  </si>
  <si>
    <t>1. Pérdida de funcionalidad de las oficinas</t>
  </si>
  <si>
    <t>Infraestructura</t>
  </si>
  <si>
    <t xml:space="preserve">Contratos revisados por Abogado cuando se trata de grandes negociaciones.  Contratación de proveedores tecnológicos reconocidos </t>
  </si>
  <si>
    <t>No se tiene claridad sobre el alcance del servicio contratado o se contratan servicios con empresas sin respaldo, experiencia, trayectoria o reconocimiento</t>
  </si>
  <si>
    <t>16. Incumplimiento en el servicio de soporte por parte de los proveedores de tecnología</t>
  </si>
  <si>
    <t>Actualización automática de antivirus</t>
  </si>
  <si>
    <t>No se cuenta con actualización automática</t>
  </si>
  <si>
    <t>15. Desactualización antivirus</t>
  </si>
  <si>
    <t>Se cuenta con licencias del antivirus y los puestos de trabajo tiene acceso restringido a internet y bloqueo para instalación de programas</t>
  </si>
  <si>
    <t>Politcas de la empresa lo permite o los computadores no tienen restricción</t>
  </si>
  <si>
    <t>14. Instalacion de programas no licenciados</t>
  </si>
  <si>
    <t xml:space="preserve">Se cuenta con licencias del antivirus y los puestos de trabajo tiene acceso restringido a internet </t>
  </si>
  <si>
    <t>No contar con bloqueos de paginas web, no cumplir los procedimientos establecidos</t>
  </si>
  <si>
    <t>13. Acceso a páginas NO autorizadas</t>
  </si>
  <si>
    <t>Cambio de clave periódico obligatorio automático</t>
  </si>
  <si>
    <t>Claves de acceso restringido por parte del software.  Niveles de acceso y autorización segmentados</t>
  </si>
  <si>
    <t>Sotfware permite la manipulacion de datos en los registros por usuarios no autorizados</t>
  </si>
  <si>
    <t>12. Manipulación de datos del aplicativo</t>
  </si>
  <si>
    <t>Capacitación en OFIMATICA</t>
  </si>
  <si>
    <t>Falta de capacitación y entrenamiento de los funcionarios</t>
  </si>
  <si>
    <t>11. Subutilización de la capacidad instalada del software</t>
  </si>
  <si>
    <t>Capacitación en buen manejo de los equipos y seguridad informatica</t>
  </si>
  <si>
    <t xml:space="preserve">10. Mal uso de los equipos </t>
  </si>
  <si>
    <t>Copia automática de carpetas de trabajo de los empleados en el SERVIDOR.  Copia de los archivos de trabajo en la NUBE o en lugar físico diferente.</t>
  </si>
  <si>
    <t>El aplicativo está en la NUBE con dos replicas y se tiene respaldo de los archivos de trabajo de los empleados en el servidor</t>
  </si>
  <si>
    <t>No contar con copias de seguridad</t>
  </si>
  <si>
    <t>9. Fallas en los sistemas de copias de respaldo</t>
  </si>
  <si>
    <t>Proveedor externo especializado que hace mantenimiento anual y revisión de condiciones físicas. Aire acondicionado</t>
  </si>
  <si>
    <t>No contar con los manteminientos periodicos</t>
  </si>
  <si>
    <t xml:space="preserve">8. Fallas en los equipos o daños </t>
  </si>
  <si>
    <t>Mala ubicación de equipos en las instalaciones de la cooperativa</t>
  </si>
  <si>
    <t>7. Destrucción de Equipos por fenomenos físicos</t>
  </si>
  <si>
    <t>Sistemas de Alarma y Monitoreo en las oficinas.  Cámaras. Seguros contra ROBO</t>
  </si>
  <si>
    <t>Falta de seguridad en las instalaciones de las oficinas</t>
  </si>
  <si>
    <t>6. Robo de Equipos</t>
  </si>
  <si>
    <t>Software sin licencia o desactualizado. Equipos antiguos</t>
  </si>
  <si>
    <t>5. Obsolescencia Tecnológica</t>
  </si>
  <si>
    <t>Restricciones de acceso a páginas no autorizadas, redes sociales, pornografía etc.</t>
  </si>
  <si>
    <t>Permisibilidad de ingresar a paginas con virus, no contar con antivirus adecuados, no tener copias de seguridad</t>
  </si>
  <si>
    <t>4. Pérdida de información por contaminación con Virus</t>
  </si>
  <si>
    <t>Restricción para acceso a través de puertos USB a los equipos de la oficina</t>
  </si>
  <si>
    <t>Media</t>
  </si>
  <si>
    <t>Cada funcionario</t>
  </si>
  <si>
    <t>Claves de acceso por usuario a los equipos de la oficina</t>
  </si>
  <si>
    <t>Falta de seguimiento y control sobre el manejo de la informacion, abuso de confianza, acceso libre a memorias USB</t>
  </si>
  <si>
    <t>3. Sustracción dolosa o maliciosa de información</t>
  </si>
  <si>
    <t>FI: Fraude Interno</t>
  </si>
  <si>
    <t>Se cuenta con antivirus de actualización automática y un MICROTIK: dispositivo para registro de la dirección física del equipo y así conectarse a la RED. La información del aplicativo está en la NUBE con dos réplicas. Los archivos de trabajo de los empleados se les efectua copia de seguridad manual en el servidor</t>
  </si>
  <si>
    <t>No contar con antivirus o con medidas preventivas de acceso a la red</t>
  </si>
  <si>
    <t>2. Ataques informáticos externos (secuestro información)</t>
  </si>
  <si>
    <t>Software obsoleto, actualizaciones de software en horarios de atencion al publico, fallas en el INTERNET, interrupción del servicio de energía eléctrica &gt; 4 horas. Instalaciones que presentan fallas y deben revertirse. Fallas en el hardware</t>
  </si>
  <si>
    <t>1. Interrupción de la Operación por caídas del sistema</t>
  </si>
  <si>
    <t>Tecnologia</t>
  </si>
  <si>
    <t>Cronograma de vencimiento de contratos de servicios.  Las propias compañias prestadoras del servicio manejan avisos de renovación previos.</t>
  </si>
  <si>
    <t>No contar con un sistema administracion de riesgo LAFT, no tener personal preparado para realizar seguimiento a las señales de alerta, falta de capacitacion sobre SARLAFT a colaboradores de la cooperativa, base de datos desactualizada.</t>
  </si>
  <si>
    <t>55. Vencimiento de contratos de servicios (vigilancia, aseo, mantenientos y software)</t>
  </si>
  <si>
    <t>Cronograma de vencimiento de polizas.  Las propias compañias aseguradoras manejan avisos de renovación previos.</t>
  </si>
  <si>
    <t>No contar con un cronograma de vencimientos y actualizaciones de polizas, no contar con el conocimiento de las polizas existentes.</t>
  </si>
  <si>
    <t xml:space="preserve">54. Vencimiento o falta de pólizas de:  responsabilidad civil y contractual, seguros de vida, funerarios, </t>
  </si>
  <si>
    <t>Ninguno</t>
  </si>
  <si>
    <t>Cuando se contrata se prefiere proveedores con experiencia previa en la Cooperativa, conocidos  o con trayectoria en el ramo y referencias comprobadas.  Se buscan siempre varias cotizaciónes.  Cuando la negociación es representativa, el contrato se envía para revisión del Abogado.</t>
  </si>
  <si>
    <t>Se contrata con proveedores desconocidos sin experiencia o trayectoria comprobada privilegiando el precio como factor de decisión y sin comparar con otros. Negociaciones por montos significativos sin contratación formal o sin la revisión del contrato por un Abogado</t>
  </si>
  <si>
    <t>53. Firma de contratos sin el lleno de los requisitos o en condiciones desventajosas</t>
  </si>
  <si>
    <t>Seguimiento especial a los 10 / 20 mayores deudores o mayores ahorradores / Trimestral</t>
  </si>
  <si>
    <t>La entidad cuenta con límites propios en la concentración de crédito y otros limites prudenciales legales en materia de concentración de crédito y captaciones (10% y 25% del patrimonio técnico).  Revisoría Fiscal debe certificar periodicamente el cumplimiento de dichos límites</t>
  </si>
  <si>
    <t>No cumplir con las normas prudenciales sobre limites en la concentración creditos y depositos de los asociados.</t>
  </si>
  <si>
    <t>52.  Concentración excesiva de riesgos en un asociado, grupo familiar o de interés o por encima de los limites legales</t>
  </si>
  <si>
    <t>Prohibición expresa en el reglamento interno de trabajo.</t>
  </si>
  <si>
    <t>Abuso de confianza, incumpliento al reglamento interno de trabajo.</t>
  </si>
  <si>
    <t>51. Ventas de productos o servicios por los empleados a los asociados</t>
  </si>
  <si>
    <t xml:space="preserve"> RL: Relaciones Laborales</t>
  </si>
  <si>
    <t>Instalar aviso de que los dineros deben ser entregados exclusivamente en la caja</t>
  </si>
  <si>
    <t>Cámaras de vigilancia (Video y Audio en las areas sensibles) en las instalaciones de la Cooperativa que permiten observar que documentos o dinero entregan los asociados y a quien</t>
  </si>
  <si>
    <t>Falta de control y seguimiento a los documentos soportes de las captaciones a los colaboradores encargados o de arqueos</t>
  </si>
  <si>
    <t>50. Recursos captados por los empleados que no se registran</t>
  </si>
  <si>
    <t>Seguimiento especial a creditos de familiares y allegados de los empleados y directivos de la Cooperativa. Extracto que pueda consultarse por INTERNET.</t>
  </si>
  <si>
    <t xml:space="preserve">Los empleados no tienen facultad de aprobación de créditos.  Los créditos de mayor cuantía pasan a la Gerencia y/o Comité de Crédito para aprobación.  El desembolso lo efectúa el cajero en efectivo o transferencia bancaria para lo cual el beneficiario debe identificarse. </t>
  </si>
  <si>
    <t>Falta de segregación de funciones.  Se tendrían que poner de acuerdo varios funcionarios de la Cooperativa para poder cometer el fraude</t>
  </si>
  <si>
    <t>49. Autopréstamos de los empleados a nombre de asociados sin su consentimiento o solicitud de favores personales.</t>
  </si>
  <si>
    <t>Carnetización de los empleados</t>
  </si>
  <si>
    <t>Empleados Uniformados. La presencia en el municipio desde hace varias décadas hace que los asociados conozcan casi personalmente a los empleados de la Cooperativa.  La página WEB permite acceder a la información de servicios y actividades de la entidad.  Al ser cooperativa, para acceder a un servicio primero se debe ser asociado.</t>
  </si>
  <si>
    <t>Falta de identificacion de los funcionarios que atienden al publico para que los asociados los conozcan. Documentos confidenciales en manos de terceros que usan para engañar al publico</t>
  </si>
  <si>
    <t>48. Terceros que buscan engañar al publico ofreciendo servicios a nombre de la Cooperativa</t>
  </si>
  <si>
    <t xml:space="preserve">16 cámaras al interior de la oficina / Conocimiento preciso de los asociados por los asesores </t>
  </si>
  <si>
    <t>Se infiltran entre el publico personas que intentan engañar a los asociados para que les entreguen sus recursos o efectuarles fleteo</t>
  </si>
  <si>
    <t>47. Terceros que engañan a los "asociados" - "clientes" en las oficinas de la cooperativa</t>
  </si>
  <si>
    <t>Al momento de contratación de grandes compras o servicios se establecen contratos, polizas de manejo del anticipo y cumplimiento / Selección de varios proveedores para cotizar / verificación de referencias, experiencia y trayectoria del proveedor / Contratación la autoriza la Gerencia / Politicas de debida diligencia en el conocimiento de nuevos proveedores por SARLAFT</t>
  </si>
  <si>
    <t>No se evalúa la idoneidad, experiencia y respaldo del proveedor de un bien o servicio crítico</t>
  </si>
  <si>
    <t>46. Contratación de proveedores sin el lleno de requisitos o inapropiados</t>
  </si>
  <si>
    <t>Asesores, Gerencia</t>
  </si>
  <si>
    <t>La solicitud se hace a los asesores comerciales que lo elaboran pero es la Gerencia quien debe revisarlos y firmarlos.</t>
  </si>
  <si>
    <t>Los empleados expiden comunicaciones o extractos sin autorización</t>
  </si>
  <si>
    <t>45. Expedición de comunicaciones, certificaciones no autorizadas, inexactas, o falseadas</t>
  </si>
  <si>
    <t>El reporte a la central de riesgo y a la UIAF lo hace la persona encargada de riesgos y no el area de cobranza o crédito</t>
  </si>
  <si>
    <t>La personas encargadas alteran la información para no revelar la situación de morosidad real de un caso en particular</t>
  </si>
  <si>
    <t>44. Errores, alteración, retrasos en el reporte de informacion a las Central de Riesgo, UIAF.</t>
  </si>
  <si>
    <t>El endoso se hace en administración y por ende no puede recibir el abogado dinero directamente y deben hacer los pagos en las oficinas o cuentas de la Cooperativa</t>
  </si>
  <si>
    <t>El abogado recauda dineros que posteriormente no entrega a la entidad</t>
  </si>
  <si>
    <t>43. Fraude, corrupción o ineficiencia en la cobranza de cartera coactiva por el abogado</t>
  </si>
  <si>
    <t>Polizas de Seguro contra fraudes, robos y similares</t>
  </si>
  <si>
    <t>Consejo y Gerencia</t>
  </si>
  <si>
    <t>Segregación de funciones entre muchas personas: quien recibe la documentación, el analista, los comités de aprobación, la autorización y el desembolso / Los parámetros están en el sistema y no pueden ser alternados por los usuarios y los reglamentos son expedidos por el Consejo de Administración</t>
  </si>
  <si>
    <t>Terceras personas desean efectuar fraude o robo a la entidad para enriquecimiento propio</t>
  </si>
  <si>
    <t>42. Amenazas, extorsión, soborno a empleados o de órganos directivos para favorecimiento de decisiones o a titulo personal o a la cooperativa</t>
  </si>
  <si>
    <t>Cajero lider</t>
  </si>
  <si>
    <t>El fondo de caja menor es pequeño 1 SMLMV / El cajero lider es el encargado del Fondo / Arqueo de caja menor una vez al mes sorpresivo / Reembolsos de caja menor los autoriza la Gerencia</t>
  </si>
  <si>
    <t>La persona se descuadra o utiliza lo fondos para gastos personales</t>
  </si>
  <si>
    <t>41. Mala administración, errores, fallas o robos en el manejo de caja menor</t>
  </si>
  <si>
    <t>Implementación de cronograma ANUAL de obligaciones legales y fiscales y formar otras personas que puedan actuar como suplentes del contador</t>
  </si>
  <si>
    <t>El Gerente puede reemplazar al contador en cuanto a sus funciones de preparación de información financiera y reportes a los entes de control así como presentación de declaraciones tributarias y tiene las claves de acceso al portal de la DIAN / Revisoría Fiscal hace seguimiento permanente del cumplimiento y los vencimientos</t>
  </si>
  <si>
    <t>Descuido - Atraso - Incapacidad - Vacaciones de la persona encargada</t>
  </si>
  <si>
    <t>40. Pago extemporaneo de impuestos, contribuciones a la seguridad social, nomina, polizas</t>
  </si>
  <si>
    <t>Implementación de cronograma ANUAL de obligaciones legales y fiscales</t>
  </si>
  <si>
    <t>Revisor Fiscal hace seguimiento al cumplimiento de las fechas de reporte a los entes de control, registro en cámara de comercio y control de legalidad</t>
  </si>
  <si>
    <t>Descuido o atraso de la persona encargada o falta de preparación formal sobre actas</t>
  </si>
  <si>
    <t>39. Actos de registro e inscripción o control de legalidad faltantes o inoportunos</t>
  </si>
  <si>
    <t xml:space="preserve">Capacitación en elaboración de actas </t>
  </si>
  <si>
    <t>38. Inexistencia, atraso o lleno de actas sin requisitos legales</t>
  </si>
  <si>
    <t>Seguimiento periódico de garantías y vigencia de las pólizas / Convertir en poliza colectiva la poliza de Viviendas aseguradas que son garantía de obligaciones con fecha unificada de renovación</t>
  </si>
  <si>
    <t>Codeudor para obligaciones significativas debe hacerse cargo de la obligación / Los aportes cubren parcialmente el monto de la deuda / Los créditos más grandes cuentan con Garantías Admisibles / Los asesores son los encargados de ingresos y retiros de las polizas de seguros de los bienes recibidos en Garantía de obligaciones de asociados</t>
  </si>
  <si>
    <t>Asociados que mienten porque saben que al tener pre existencias podrían no ser asegurables y por ende no sujetos de crédito</t>
  </si>
  <si>
    <t>37. Errores en la constitución, vinculación o retiro de pólizas de vida deudores asociados y otras polizas o asociados que mienten en la declaración de asegurabilidad</t>
  </si>
  <si>
    <t>Si la devolución es superior a 2 SMLMV se requiere juicio de sucesión notarial / Los aportes están atomizados</t>
  </si>
  <si>
    <t>Se devuelven los aportes sin consideración al régimen sucesoral colombiano o sin la debida diligencia</t>
  </si>
  <si>
    <t>36. Demandas por devolución inadecuada de aportes a beneficiarios de asociados fallecidos</t>
  </si>
  <si>
    <t>Auxiliar de Crédito y Gerencia</t>
  </si>
  <si>
    <t>La Gerencia revisa la documentación soporte y solicitud de los auxilios / pruebas de la revisoría fiscal / Seguimiento de la Junta de Vigilancia es una de sus funciones</t>
  </si>
  <si>
    <t>Personal encargado no verifica adecuadamente la documentación y solicitud / Falta de capacitación o Experiencia</t>
  </si>
  <si>
    <t>35. Entrega de auxilios sin el lleno de los requisitos</t>
  </si>
  <si>
    <t>Se otorgan créditos a familiares o partes relacionadas de los empleados en condiciones mas favorables que los reglamentarios</t>
  </si>
  <si>
    <t>34. Favorecimiento, conflicto de interés o privilegios en las condiciones de los servicios</t>
  </si>
  <si>
    <t>Capacitación y reentrenamiento empleados sobre análisis de crédito y reglamento de crédito</t>
  </si>
  <si>
    <t>Créditos</t>
  </si>
  <si>
    <t>Los créditos pasan por varias instancias antes de su aprobación final, las cuales verifican el lleno de los requisitos / Pruebas aleatorias de la Revisoría Fiscal</t>
  </si>
  <si>
    <t>Personal del area de crédito no verifica adecuadamente la documentación y solicitud / Falta de capacitación o Experiencia</t>
  </si>
  <si>
    <t>33. Aprobación de créditos sin el lleno de los requisitos</t>
  </si>
  <si>
    <t>Junta De Vigilancia se reune mensualmente y revise PQRS / Asociados que se retiran diligencian encuesta que es revisada por la Junta de Vigilancia / Buzón de PQRS físico y virtual</t>
  </si>
  <si>
    <t>No se cuenta con un sistema de radicación PQRS y respuesta oportuna</t>
  </si>
  <si>
    <t>32. Atención inoportuna o inatención de PQRS</t>
  </si>
  <si>
    <t>Implementación de identificación biométrica</t>
  </si>
  <si>
    <t>Personal de Caja y atención directa</t>
  </si>
  <si>
    <t>Las personas deben aportar documento de identidad original para efectuar operaciones a través de oficina directamente / Verificación de identidad en la vinculación a través de centrales de riesgo y verificación de listas vinculantes</t>
  </si>
  <si>
    <t xml:space="preserve">No se autentican adecuadamente las personas antes de efectuar la transacción </t>
  </si>
  <si>
    <t>31. Suplantación de personas para vinculación o retiro de recursos</t>
  </si>
  <si>
    <t>Programacion concertada de vacaciones del Contador / Cronograma anual de responsabilidades fiscales, de reporte entes de control, reuniones Consejo, Comités y Asamblea / Preparación de Contador Suplente al interior del personal de la Cooperativa (3 empleados en formación)</t>
  </si>
  <si>
    <t>Gerente y contador</t>
  </si>
  <si>
    <t>Multiples procesos manuales de causación y cierre contable, demora en la llegada de extractos bancarios para causación de ingresos y gastos bancarios / Incapacidad del Contador</t>
  </si>
  <si>
    <t>30.  Presentación tardía, inadecuada o incompleta de información financiera al Consejo</t>
  </si>
  <si>
    <t>Tesorería</t>
  </si>
  <si>
    <t>Contadora, validadora y clasificadora de dinero / Cuadres diarios de caja efectuados a los Cajeros por el tesorero</t>
  </si>
  <si>
    <t>Falta de concentración del cajero</t>
  </si>
  <si>
    <t>29. Descuadres en Caja</t>
  </si>
  <si>
    <t>Comité de Educación</t>
  </si>
  <si>
    <t>Falta de conocimiento del Consejo de Administración y la Gerencia</t>
  </si>
  <si>
    <t xml:space="preserve">28.  Incumplimiento de normatividad vigente interna o externa </t>
  </si>
  <si>
    <t>Implementación internet de contingencia</t>
  </si>
  <si>
    <t xml:space="preserve">Los días de quincena o cuando el flujo de publico lo amerita se incrementa el número de cajeros / Gestor de Turnos </t>
  </si>
  <si>
    <t>Alta aglomeración de asociados en momentos de alta demanda de servicio / Insuficiencia de personal / caida del sistema  o del internet</t>
  </si>
  <si>
    <t>27. Demoras en la atención de los asociados o en la prestación del servicio</t>
  </si>
  <si>
    <t xml:space="preserve">Gerencia y Consejo </t>
  </si>
  <si>
    <t xml:space="preserve">Elaboración de Presupuesto anual / Plan de Direccionamiento Estratégico / Evalución mensual de desempeño financiero, indicadores y cumplimiento de metas en el Consejo de Administración </t>
  </si>
  <si>
    <t>Falta de seguimiento a las metas y planes / Ausencia de planeacion financiera o presupuesto / No se tiene planeación estratégica</t>
  </si>
  <si>
    <t>26.  Incumplimiento de presupuestos, proyecciones, metas y objetivos</t>
  </si>
  <si>
    <t>Clave inicial llega a correo registrado y pide con el primer acceso cambio de clave / Cambio obligatorio de clave despues de cierto tiempo de uso</t>
  </si>
  <si>
    <t>No cambio de claves por parte de los usuarios / vulnerabilidad externa del sistema</t>
  </si>
  <si>
    <t>25. Pérdida, plagio o copia de claves para acceso al aplicativo</t>
  </si>
  <si>
    <t>Caja y Gerencia</t>
  </si>
  <si>
    <t>Errores de digitación en el numero de la cuenta o de la cedula</t>
  </si>
  <si>
    <t>24. Giros de recursos a beneficiarios equivocados</t>
  </si>
  <si>
    <t xml:space="preserve">El Contador monta los pagos en el portal y la Gerencia los revisa, autoriza y paga / Revisoría Fiscal </t>
  </si>
  <si>
    <t>Errores en el monto de la transferencia a efectuar</t>
  </si>
  <si>
    <t>23. Pagos en exceso a proveedores</t>
  </si>
  <si>
    <t>Varias cotizaciones cuando se trata de contrataciones o compras representativas / Políticas de SARLAFT en materia de selección de proveedores / Se verifican referencias de proveedores</t>
  </si>
  <si>
    <t>Las personas encargadas de la negociacion pueden pedir sobornos para preferir un proveedor</t>
  </si>
  <si>
    <t>22. Actos indebidos en la Selección o contratación de proveedores</t>
  </si>
  <si>
    <t>Gerencia, Asesores y Consejo</t>
  </si>
  <si>
    <t>Políticas de conocimiento del "cliente" SARLAFT / Remuneración fija del personal sin comisiones, bonificaciones o gratificaciones por cumplimiento de metas en vinculación de asociados, captación o colocación de créditos / Los ingresos de asociados son aprobados por el Consejo de Administración / Gerencia revisa previamente las solicitudes de afiliación antes de llevarlas al Consejo / Vinculo de asociación limitado a personas residentes en el área de influencia de la Cooperativa</t>
  </si>
  <si>
    <t>Con el ánimo de cumplir metas se vinculan asociados que no tienen ingresos o cuya fuente no es clara</t>
  </si>
  <si>
    <t>21. Vinculación de asociados sin el lleno de los requisitos o que no cumplen perfil</t>
  </si>
  <si>
    <t>Gerencia y Consejo</t>
  </si>
  <si>
    <t>Los directivos buscan favorecerse a sí mismos en la definición de las políticas y condiciones de servicios o en la contratación de proveedores y empleados</t>
  </si>
  <si>
    <t xml:space="preserve">20. Favorecimiento propio de decisiones del Consejo de Administración </t>
  </si>
  <si>
    <t>La tasas se parametrizan en el sistema y las liquidaciones son automáticas / El sistema se parametriza con la tasa máxima legal permitida para que no cobre por encima de ella / Solamente Gerencia y asistencia de gerencia tienen acceso al modulo administrativo del aplicativo.</t>
  </si>
  <si>
    <t>El sistema efectúa mál los cálculos de intereses y demás valores a cargo del asociado o se cobran tasas que exceden la usura</t>
  </si>
  <si>
    <t>19. Cobros indebidos, inexactos</t>
  </si>
  <si>
    <t>Los asesores deben tratar de retener a los asociados que han presentado un comportamiento positivo en la entidad / Aquellos que siendo muy buenos asociados insisten en su retiro se escalan a la Gerencia o Asistencia de Gerencia para manejo y persuación / Buzón de sugerencias físico y virtual  / Encuesta al momento del retiro que es revisada por la Junta de Vigilancia</t>
  </si>
  <si>
    <t>El personal de atención directa a los asociados no está capacitado para prestar un buen servicio o desconoce la información sobre la entidad y sus servicios</t>
  </si>
  <si>
    <t>18. Retiro de asociados por mala atención o falta de información</t>
  </si>
  <si>
    <t>Una persona encargada de la cobranza especializada y capacitada / El sistema genera reportes de cartera vencida / Evaluación de cartera anual / Seguimiento mensual a la calidad de cartera por parte de Gerencia y el Consejo de Administración  / Mensajes de texto masivos automáticamente generados por el software para cobranza (3) / Envío a cobranza jurídica despues de 90 días</t>
  </si>
  <si>
    <t>El sistema no genera reportes para cobranza o la información permanece desactualizada / No existe un área especializada en Cobranza</t>
  </si>
  <si>
    <t>17. Cobro inoportuno de la Cartera</t>
  </si>
  <si>
    <t>Postulación previa a las elecciones, Hoja de Vida pública previa a las elecciones, rotación parcial de miembros, elecciones cada 2 años / Establecer restrucción para empleados como Delegados</t>
  </si>
  <si>
    <t>Gerencia y Bienestar Social</t>
  </si>
  <si>
    <t>Rigurosos requisitos para ser miembro del Consejo / Capacitación y Actualizacion obligatoria de los candidatos / Código de Buen Gobierno / Posesión en la Supersolidaria</t>
  </si>
  <si>
    <t>Conflictos de interes o de carácter personal al interior de los integrantes, es decir, luchas por el poder / Participación de empleados en el Gobierno Cooperativo</t>
  </si>
  <si>
    <t>16. Crisis de Gobernabilidad al interior del Consejo de Administración</t>
  </si>
  <si>
    <t xml:space="preserve">Poliza de responsabilidad civil cuando se desarrollan evento masivos: Paseos, Celebraciones / Plan de contingencia para presentar en la Alcaldía / Organismos de Socorro disponibles en el evento </t>
  </si>
  <si>
    <t>Accidente o evento catastrofico que afecta grupo de personas participantes de actividad programada por la entidad</t>
  </si>
  <si>
    <t>15. Demanda por afectación vida - salud de grupo de asociados en evento de la entidad</t>
  </si>
  <si>
    <t>Bienestar Social</t>
  </si>
  <si>
    <t>Curso virtual de Cooperativismo - Desarrollo Propio</t>
  </si>
  <si>
    <t>Capacitaciones de inducción al Cooperativismo al que son convocados nuevos asociados</t>
  </si>
  <si>
    <t>Falta de educación Cooperativa</t>
  </si>
  <si>
    <t>14. Falta de pertenencia e identificación con el modelo Cooperativo de los asociados, empleados, directivos</t>
  </si>
  <si>
    <t>Consejo, Asamblea, Revisor</t>
  </si>
  <si>
    <t>Falta de capacitación / Perfil no acorde con la responsabilidad y funciones del cargo / Conflictos de interés para beneficiarse en los servicios o en la contratación</t>
  </si>
  <si>
    <t>13. Decisiones ilegales, temerarias o negligentes del Consejo de Administración</t>
  </si>
  <si>
    <t>Periódico</t>
  </si>
  <si>
    <t>Gerencia, Consejo y Junta de Vigilancia</t>
  </si>
  <si>
    <t>Software especializado para la elección de delegados / Escrutinios efectuados por la Junta de Vigilancia y auditados por Revisoría Fiscal / Convocatoria pública a todos los asociados por SMS, Web y radio para elecciones / Usuario y contraseña personal para votación que cambia para cada elección / Protección efectiva contra ataques informáticos</t>
  </si>
  <si>
    <t>Debido a alteración manual de los resultados de votación física y al desconocimiento de las reglas de elección de los delegados o por ataques informaticos</t>
  </si>
  <si>
    <t>12. Errores o fraudes en el proceso de elección de delegados</t>
  </si>
  <si>
    <t>Implementación de SARLAFT para conocimiento del cliente especialmente PEP´s y personas jurídicas proveedores, asociados o pagadurías / Los principios cooperativos implican igualdad, no discriminación y Universalidad, por lo que al interior de la entidad no se puede adelantar actividades proselitistas / Difusión de actividades o proyectos realizados a través de Canal Comunitario</t>
  </si>
  <si>
    <t>Escandalos mediaticos relacionados con noticias sobre otras Cooperativas - Contagio / Comentarios mal intencionados de asociados o terceros que quieren dañar la credibilidad en la entidad o sus directivos para hacerse con el poder / Relacionamiento de la Cooperativa o sus directivos con entidades vinculadas a lavado de activos o con la clase política</t>
  </si>
  <si>
    <t>11. Pérdida de imagen pública por difusión de información falsa, engañosa, incompleta o malintencionada</t>
  </si>
  <si>
    <t>Capacitación a integrantes de Comités / Evaluacion implementación software especializado en riesgos para el sector solidario</t>
  </si>
  <si>
    <t>Implementación de sistema integral de administración de riesgos (SIAR) / Comités integrados por Empleado de Riesgos con capacitación y experiencia + Directivos y Asociados</t>
  </si>
  <si>
    <t>Por falta de capacitación y desconocimiento de la norma o no cumplimiento del perfil por sus integrantes</t>
  </si>
  <si>
    <t>10. Mal funcionamiento de comités de riesgo</t>
  </si>
  <si>
    <t>Digitalización de documentación contable con SOFTWARE especializado / Pagaré Desmaterializado DECEVAL</t>
  </si>
  <si>
    <t>Detectivo</t>
  </si>
  <si>
    <t>Se manejan consecutivos para cada tipo de formatos y un control de los mismos por cada responsable de los procesos / Pagarés de la Cartera en la Bóveda</t>
  </si>
  <si>
    <t>Por no tener un procedimiento para el manejo de recibo y entrega de documentos de servicios o contables</t>
  </si>
  <si>
    <t>7. Pérdida o destrucción accidental de documentación de servicios o contable, o expedientes de asociados o pagarés</t>
  </si>
  <si>
    <t>Actualización de manuales de funciones y procedimientos de acuerdo a los ajustes que requiere el nuevo software</t>
  </si>
  <si>
    <t>Actualización, difusión de manuales de funciones y procesos</t>
  </si>
  <si>
    <t>Inexistencia de manuales de funciones y procesos y formatos</t>
  </si>
  <si>
    <t>6. Falta de documentación de los procesos</t>
  </si>
  <si>
    <t>Capacitación, actualización y reentrenamiento</t>
  </si>
  <si>
    <t>Empleados con buen nivel de formación y experiencia, baja rotación, Actualización, difusión de manuales de funciones y procesos / Promociones de cargos vacantes con personal de la entidad que cumple el perfil para ser ascendido / Se cuenta con Supernumerario para reemplazos en vacaciones</t>
  </si>
  <si>
    <t>Falta de divulgación de manuales de funciones</t>
  </si>
  <si>
    <t>5. Desconocimiento de los empleados respecto a sus funciones, roles y responsabilidades</t>
  </si>
  <si>
    <t>Contabilidad</t>
  </si>
  <si>
    <t xml:space="preserve">Capacitación Formal en diligenciamiento de títulos valores </t>
  </si>
  <si>
    <t>Selección de personal con experiencia, revisión de manuales de funciones y procesos, revisión de las operaciones por parte de Contabilidad y la Revisoría Fiscal / Revisión de documentación y actualización de formatos y pagarés por Abogados Especializados</t>
  </si>
  <si>
    <t>Falta de capacitación del personal y experiencia, sobrecarga laboral, / Títulos valores sin el lleno de los requisitos legales en su contenido</t>
  </si>
  <si>
    <t>4. Fallas en el diligenciamiento de la documentación o titulos valores</t>
  </si>
  <si>
    <t>Selección de personal con experiencia, revisión de manuales de funciones y procesos, revisión de las operaciones y conciliaciones, estados financieros por parte de Contabilidad y la Revisoría Fiscal / Automatización de procesos críticos de causación y registro contable que reducen los errores</t>
  </si>
  <si>
    <t xml:space="preserve">Falta de capacitación del personal y experiencia, sobrecarga laboral, </t>
  </si>
  <si>
    <t>3. Errores en la contabilización o registro de las operaciones</t>
  </si>
  <si>
    <t>Revisión de los reglamentos y políticas actuales con respecto de la normatividad vigente / Consejo de Administración solo evalúa excepciones / La entidad cuenta con código de buen Gobierno para el manejo de los conflictos de interés / La entidad tiene un comité de crédito plural e independiente del Consejo compuesto por asociados sin voto de los empleados</t>
  </si>
  <si>
    <t>Por la no aplicación de las políticas existentes o desconocimiento de las mismas o porque las políticas actuales permiten que se presenten estos casos, por presión del Consejo de Administración.</t>
  </si>
  <si>
    <t>2. Conflicto de intereses en la prestacion de servicios o contratación</t>
  </si>
  <si>
    <t>Consejo, Gerencia, Riesgos</t>
  </si>
  <si>
    <t>Las políticas de captación y colocación así como las condiciones de los productos se fijan por el Consejo de Administración y la Gerencia y los empleados deben aplicarlas sin interpretación o modificación / Entrenamiento al momento de la vinculación / Acceso a los manuales de funciones y procedimientos / parametrización del sistema que no puede ser manipulada por los empleados / Revisoría Fiscal</t>
  </si>
  <si>
    <t>El personal no está capacitado totalmente en el conocimiento de manuales y políticas internas, las personas encargadas de dar la capacitación no tienen experienca o tienen muy poco conocimientos de los cargos y funciones de los mismos, inexperiencia, conflictos de interés o favorecimiento de terceros</t>
  </si>
  <si>
    <t>1. No se ejecutan las politicas contenidas en los reglamentos</t>
  </si>
  <si>
    <t>Procesos</t>
  </si>
  <si>
    <t>Contar con un canal de comunicación eficaz que le permita a todo el personal tener la posibilidad y la confianza para denunciar cualquier abuso o acoso / Capacitación anual sobre acoso laboral y sexual</t>
  </si>
  <si>
    <t>Por abuso de poder por parte de directivos</t>
  </si>
  <si>
    <t>12. Acoso Sexual o laboral</t>
  </si>
  <si>
    <t>Independizar el Area de Gestión de Riesgos de las labores operativas</t>
  </si>
  <si>
    <t>Esporádico</t>
  </si>
  <si>
    <t>Manuales de funciones y procedimientos</t>
  </si>
  <si>
    <t>Por poco personal, por bajo presupuesto, por falta de una adecuada política y revisión de distribución de funciones de acuerdo al crecimiento de la Cooperativa</t>
  </si>
  <si>
    <t>11. Concentración de funciones</t>
  </si>
  <si>
    <t>Asesoramiento legal en caso de terminación con justa causa / "Conciliación" laboral ante ministerio de trabajo por terminación potencialmente litigiosa</t>
  </si>
  <si>
    <t>Baja rotación de personal / los retiros han sido renuncias voluntarias</t>
  </si>
  <si>
    <t>Por incumplimiento de la normatividad laboral vigente.</t>
  </si>
  <si>
    <t>10. Demandas laborales</t>
  </si>
  <si>
    <t>Salarios fijos y capacitaciones motivacionales</t>
  </si>
  <si>
    <t>Mal clima laboral, mala remuneración, sobrecarga laboral</t>
  </si>
  <si>
    <t>9.  Disminución de la Productividad</t>
  </si>
  <si>
    <t>Actualización de manuales de funciones y procedimientos</t>
  </si>
  <si>
    <t>Salarios que no compensan  con el perfil de cargo y las responsabilidades, faltas de incentivos a los colaboradores y trato inadecuado, cargas laborales muy pesadas</t>
  </si>
  <si>
    <t>8. Fuga de Conocimiento o capital humano clave con experiencia y formación</t>
  </si>
  <si>
    <t>Manejo de caja fuerte con camara y clave a cargo del Tesorero, camara de video en el área de Tesorería / Sistema de Alarmas para ingreso y salida de personal / Arqueo diario de Tesorero y Arqueo mensual sorpresivo al Tesorero / Inversiones en titulos desmaterializados y FIC</t>
  </si>
  <si>
    <t>Por falta de controles de acceso al área de Tesorería, falta de seguridad en el sitio dónde se guarden títulos valores.</t>
  </si>
  <si>
    <r>
      <t xml:space="preserve">7. Robo o Fraude interno </t>
    </r>
    <r>
      <rPr>
        <sz val="8"/>
        <color theme="1"/>
        <rFont val="Arial Narrow"/>
        <family val="2"/>
      </rPr>
      <t>(sustracción de chequeras, robo de dinero, titulos valores, alteración de registros)</t>
    </r>
  </si>
  <si>
    <t>Taller individual diagnostico y plan de crecimiento personal</t>
  </si>
  <si>
    <t>No existe</t>
  </si>
  <si>
    <t>Por intrigas, chismes, mala comunicación, presión laboral y estrés.</t>
  </si>
  <si>
    <t>6. Mal clima laboral</t>
  </si>
  <si>
    <t>Capacitación anual en SARLAFT / Asistencia a Diplomados y seminarios de coyuntura del personal CLAVE: Contador, Gerente, Riesgos / capacitaciones para mejorar competencias del personal en temas relacionados con motivación, servicio al cliente etc. / Profesionalización de Directivos y Empleados</t>
  </si>
  <si>
    <t>Olvido del funcionario encargado de mantenerse actualizado en el area de conocimiento que le aplica a su puesto de trabajo</t>
  </si>
  <si>
    <t>5. Desactualización</t>
  </si>
  <si>
    <t>Se tiene procedimiento establecido para la contratación de personal / Prueba psicológica con empresa externa / Entrevista y Prueba técnica realizada por la administración / Verificación de referencias</t>
  </si>
  <si>
    <t>Por no cumplir con el protocolo establecido para selección de personal.</t>
  </si>
  <si>
    <t>4. Selección de personal inadecuado</t>
  </si>
  <si>
    <t>Subsidio parcial plan de medicina prepagada COOMEVA</t>
  </si>
  <si>
    <t>Pausas activas, capacitación en Seguridad y Salud en el Trabajo, examen de salud ocupacional</t>
  </si>
  <si>
    <t>Estrés, mala postura, iluminación inadecuada, movimientos repetitivos, tunel carpiano</t>
  </si>
  <si>
    <t>3. Enfermedades Laborales</t>
  </si>
  <si>
    <t>2. Incapacidad por Enfermedades Generales</t>
  </si>
  <si>
    <t>No existen, los trabajadores no realizan operaciones que revistan gran peligrosidad en esta materia</t>
  </si>
  <si>
    <t>1.3 Manejo de herramientas cortopunzantes (legajadores y ganchos, papel, bisturí)</t>
  </si>
  <si>
    <t>Capacitación al personal con BOMBEROS y Asesor en SGSST</t>
  </si>
  <si>
    <t>Instalación de antideslizantes en el anden y pasillo principal del area de atención al público / Camilla, inmovilizador / Capacitación Primeros Auxilios con Bomberos / ARL / SGSST</t>
  </si>
  <si>
    <t>1.2 Caídas por pisos húmedos y zapatos inadecuados, escalera</t>
  </si>
  <si>
    <t>Capacitación en riesgo público y tránsito</t>
  </si>
  <si>
    <t>1. Accidentes Laborales</t>
  </si>
  <si>
    <t>Recurso Humano RH</t>
  </si>
  <si>
    <t>Estado de implementación (Planeación, Diseño, Prueba, Implementación, Funcionamiento)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</si>
  <si>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</si>
  <si>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</si>
  <si>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</si>
  <si>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</si>
  <si>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</si>
  <si>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</si>
  <si>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</si>
  <si>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</si>
  <si>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 (Alta, Media, Baja)</t>
  </si>
  <si>
    <t>Tipo de Control (Detectivo / Preventivo)</t>
  </si>
  <si>
    <t>Frecuencia de la aplicación del Control (permanente, periódica, esporádica, anual, única)</t>
  </si>
  <si>
    <t>Responsable de la ejecución del Control</t>
  </si>
  <si>
    <t>Descripción del Control Existente</t>
  </si>
  <si>
    <t>RIESGO INHERENTE</t>
  </si>
  <si>
    <t xml:space="preserve">Impacto: Insignificante: 1
Menor: 2
Moderado: 3
Mayor: 4
Catastrófico: 5 </t>
  </si>
  <si>
    <t>Probabilidad (Improbable: 1, Raro: 2, Potencial: 3, Probable: 4,      Casi Certeza: 5)</t>
  </si>
  <si>
    <t>Por qué puede suceder</t>
  </si>
  <si>
    <t>Que puede suceder</t>
  </si>
  <si>
    <t>Código (FI: Fraude Interno, FE: Fraude Externo, RL: Relaciones Laborales, C: Clientes, DAF: Daños a Activos Físicos, FT: Fallas Tecnológicas, EAP:  Ejecución y Administración de Procesos)</t>
  </si>
  <si>
    <t>SEGUIMIENTO</t>
  </si>
  <si>
    <t>TRATAMIENTO DEL RIESGO</t>
  </si>
  <si>
    <t xml:space="preserve"> RIESGO RESIDUAL</t>
  </si>
  <si>
    <t>EVALUACION DE LOS CONTROLES EXISTENTES</t>
  </si>
  <si>
    <t>EVALUACION DEL RIESGO INHERENTE</t>
  </si>
  <si>
    <t>IDENTIFICACION DEL RIESGO</t>
  </si>
  <si>
    <t>FACTORES DE RIESGO</t>
  </si>
  <si>
    <t>Crítico</t>
  </si>
  <si>
    <t>Moderado</t>
  </si>
  <si>
    <t>Funcionamiento</t>
  </si>
  <si>
    <t>Unica</t>
  </si>
  <si>
    <t>Pruebas</t>
  </si>
  <si>
    <t>Diseño</t>
  </si>
  <si>
    <t>Planeación</t>
  </si>
  <si>
    <t>Clasificación del Riesgo</t>
  </si>
  <si>
    <t>Estado Implementación</t>
  </si>
  <si>
    <t>Efectividad</t>
  </si>
  <si>
    <t>Tipo de Control</t>
  </si>
  <si>
    <t>Frecuencia Control</t>
  </si>
  <si>
    <t>Riesgo Inherente</t>
  </si>
  <si>
    <t>SCORE</t>
  </si>
  <si>
    <t>Severidad</t>
  </si>
  <si>
    <t>Proabilidad</t>
  </si>
  <si>
    <t>X</t>
  </si>
  <si>
    <t>Evaluacion gestión documental (conservación)</t>
  </si>
  <si>
    <t>Evaluacion de seguridad informática (puede ser auditoria externa)</t>
  </si>
  <si>
    <t>Revisión requerimientos SES, DIAN otros</t>
  </si>
  <si>
    <t>Revisión informe revisoría Fiscal</t>
  </si>
  <si>
    <t>Revisión estado de las polizas</t>
  </si>
  <si>
    <t>Informe sobre eventos de Riesgo Matriz SARO</t>
  </si>
  <si>
    <t xml:space="preserve">Revisión Transacciones con partes relacionadas </t>
  </si>
  <si>
    <t>Revisión actualización Manuales de Funciones y Procedimientos</t>
  </si>
  <si>
    <t>Evaluación cumplimiento PLAN DE DESARROLLO Y PESEM</t>
  </si>
  <si>
    <t xml:space="preserve">Resultado del monitoreo al proceso de debida diligencia </t>
  </si>
  <si>
    <t>Consolidación electrónica de operaciones y revisión principales operaciones: por contraparte, por canal, por jurisdicción, por producto. Estadistíca ROI</t>
  </si>
  <si>
    <t>SARLAFT</t>
  </si>
  <si>
    <t>Revisión composición de efectivo y equivalentes,  y comportamiento rentabilidad</t>
  </si>
  <si>
    <t>Revisión de indicadores de liquidez (Indicadores SIAR)</t>
  </si>
  <si>
    <t>SARL Y SARM</t>
  </si>
  <si>
    <t>Revision capacidad patrimonial para asumir los riesgos</t>
  </si>
  <si>
    <t>Cálculo y segumiento indicadores, limites y apetitos SIAR</t>
  </si>
  <si>
    <t>Informe Revisoría Fiscal sobre efectividad SIAR</t>
  </si>
  <si>
    <t>SIAR</t>
  </si>
  <si>
    <t>DIC</t>
  </si>
  <si>
    <t>NOV</t>
  </si>
  <si>
    <t>OCT</t>
  </si>
  <si>
    <t>SEP</t>
  </si>
  <si>
    <t>AGO</t>
  </si>
  <si>
    <t>JUL</t>
  </si>
  <si>
    <t>JUN</t>
  </si>
  <si>
    <t>MAY</t>
  </si>
  <si>
    <t>ABR</t>
  </si>
  <si>
    <t>MAR</t>
  </si>
  <si>
    <t>FEB</t>
  </si>
  <si>
    <t>ENE</t>
  </si>
  <si>
    <t>Evaluación efectividad SIAR</t>
  </si>
  <si>
    <t>prueba</t>
  </si>
  <si>
    <t>Desvalorización (50% Anexo III IRL)</t>
  </si>
  <si>
    <t>*** No incluida en la formula de la SES</t>
  </si>
  <si>
    <t>Distribuible</t>
  </si>
  <si>
    <t>CE 7 DE 2017 2 literal b)</t>
  </si>
  <si>
    <t>Patrimonio sin aportes individuales (con amortizados)</t>
  </si>
  <si>
    <t>No incluye aportes minimos irreducibles solo amortizados</t>
  </si>
  <si>
    <t>Fallas Tecnologicas</t>
  </si>
  <si>
    <t>Externos</t>
  </si>
  <si>
    <t>Asistente de Gerencia</t>
  </si>
  <si>
    <t>Clientes</t>
  </si>
  <si>
    <t>Relaciones Laborales</t>
  </si>
  <si>
    <t>Fraude Externo</t>
  </si>
  <si>
    <t>Recurso Humano</t>
  </si>
  <si>
    <t>FIRMA Y NOMBRE</t>
  </si>
  <si>
    <t>APROBO</t>
  </si>
  <si>
    <t>ELABORO</t>
  </si>
  <si>
    <t>Ninguna</t>
  </si>
  <si>
    <t>Inmediato</t>
  </si>
  <si>
    <t>Gerencia y Asitente de Gerencia</t>
  </si>
  <si>
    <t>En caso de ausencia por cualquier motivo del personal CLAVE de la GERENCIA existen personas con firmas y atribuciones que permiten que la Cooperativa continue operando bajo condiciones normales.  En caso de ausencia del Contador la Cooperativa no se paraliza y el Gerente está en capacidad de reemplazarlo temporalmente.</t>
  </si>
  <si>
    <t>El gerente y asistente de Gerencia tienen firmas registradas en Bancos y la Secretaria de Gerencia es Representante Legal Suplente</t>
  </si>
  <si>
    <t>PERSONAL CLAVE DE LA GERENCIA</t>
  </si>
  <si>
    <t>Manejar toda la información laboral en una sola carpeta, que no este en mis documentos o el escritorio, ubicaciones mas vulnerables a perdida de información.</t>
  </si>
  <si>
    <t>5 minutos</t>
  </si>
  <si>
    <t>Automatizar backup de archivos de trabajo de usuarios en la NUBE o dispositivo fuera de las instalaciones de la Cooperativa</t>
  </si>
  <si>
    <t>Solicitar al Asistente de Gerencia el descargue de la información requerida del Backup.</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</si>
  <si>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</si>
  <si>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DATOS DE USUARIO y APLICATIVO</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</si>
  <si>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</si>
  <si>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</si>
  <si>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4 lineas FIJAS y 4 Celulares</t>
  </si>
  <si>
    <t>TELEFONO</t>
  </si>
  <si>
    <t>Asistente de Gerencia y Gerente. Ambos técnicos en sistemas y redes</t>
  </si>
  <si>
    <t>Se cuenta con dos equipos portátiles de contingencia para atender daños imprevistos.</t>
  </si>
  <si>
    <t>Los equipos son propios (computadores, impresoras, telefonos) y tienen plan de mantenimiento, seguros.  Se reponen por obsolescencia o daño. Se tiene sistema a tierra para evitar quema masiva por rayo</t>
  </si>
  <si>
    <t>FALLO DE EQUIPOS por daño físico</t>
  </si>
  <si>
    <t>Implementar CORRSPONSALES BANCARIOS e informar a todos los asociados las entidades que integral la RED Coopcentral</t>
  </si>
  <si>
    <t>FASE I: 2 horas / FASE II: 48 horas.  En caso de terremoto, la Fase I podría tardarse 48 horas y la Fase II una semana.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</si>
  <si>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</si>
  <si>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</si>
  <si>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DESTRUCCION DE LAS OFICINAS (incendio, terremoto, terrorismo, asonada)</t>
  </si>
  <si>
    <t>AUTOMATICO</t>
  </si>
  <si>
    <t>Automático.  Asistente de Gerencia</t>
  </si>
  <si>
    <t>La UPS soporta hasta 2 horas de funcionamiento sin energía</t>
  </si>
  <si>
    <t>Se cuenta con UPS</t>
  </si>
  <si>
    <t>ENERGIA</t>
  </si>
  <si>
    <t>10 minutos</t>
  </si>
  <si>
    <t>Si falla un equipo, se procede a la instalación inmediata del respaldo.  El tiempo aproximado del reemplazo es 10 minutos.</t>
  </si>
  <si>
    <t>COOTRAUNION cuenta con dos equipos para esta función y un equipo de respaldo en caso de falla</t>
  </si>
  <si>
    <t>SWICHT</t>
  </si>
  <si>
    <t>En caso de que se caiga la conexión por FIBRA OPTICA, se conecta automáticamente el CANAL de BANDA ANCHA.</t>
  </si>
  <si>
    <t>El canal principal es en FIBRA OPTICA y se tiene un canal para contigencias de BANDA ANCHA con otra empresa diferente.</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</si>
  <si>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</si>
  <si>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</si>
  <si>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</si>
  <si>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</si>
  <si>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</si>
  <si>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</si>
  <si>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</si>
  <si>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</si>
  <si>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11. Respuesta extemporanea o NO respuesta a requerimientos de Supersolidaria, DIAN, Fogacoop, Municipio</t>
  </si>
  <si>
    <t>Gerencia, Asistente de Gerencia y Contador</t>
  </si>
  <si>
    <t>Contador y Asistente de Gerencia</t>
  </si>
  <si>
    <t xml:space="preserve">Pagare desmaterializado </t>
  </si>
  <si>
    <t>Gerencia y Asistente de Gerencia</t>
  </si>
  <si>
    <t>Capacitacion en Excel y soporte por Gerencia y Asistente de Gerencia</t>
  </si>
  <si>
    <t>Soporte por parte de Gerencia y Asistente de Gerencia</t>
  </si>
  <si>
    <t>Se actualizó el software a VISIONAMOS. Renovación de equipos cada 3 - 5 años. Se compran licencias de office y windows. Restricción para instalacion de software por parte de los usuarios</t>
  </si>
  <si>
    <t>Se cuenta con UPS que soporta 4 horas de servicio. Se cuenta con canal principal en fibra optica y un canal alterno de banda ancha con dos empresas diferentes. Se adoptó una nueva plataforma de software especializado en Cooperativas de ahorro y crédito VISIONAMOS instalado en servidor remoto (Nube) con dos réplicas y calificación AAA en seguridad. Mantenimiento preventivo a todos los equipos y a la RED</t>
  </si>
  <si>
    <t>Secretaria de Gerencia</t>
  </si>
  <si>
    <t>Secretaria de Gerencia es la persona encargada de todas las actas de organos de administración y control - Cada organismo además cuenta con secretario que hace el seguimiento, revisa, firma. / Revisor Fiscal revisa periódicamente. / Gerencia revisa las actas / Reuniones se graban</t>
  </si>
  <si>
    <t>Segregación de funciones entre la recolección de la información, el análisis de los créditos, la aprobación, el desembolso y la cobranza / Reglamentos de Crédito expedidos por el Consejo / Condiciones de productos de ahorro y crédito parametrizadas en el sistema que no son modificables por los usuarios / Los créditos son aprobados por un comité plural independiente / Código de Buen Gobierno</t>
  </si>
  <si>
    <t>Capacitación permanente de la Gerencia, Asistente de Gerencia y Contador y actualización anual del Consejo de Administración, Junta de Vigilancia y Comités</t>
  </si>
  <si>
    <t>La mayoría de desembolsos se efectúa en efectivo al beneficiario directo o mendiante consignacion en cuenta de ahorros de la misma Cooperativa / Los cheques son girados por la Caja y revisados y firmados por la Gerencia  / Conciliación mensual de obligaciones financieras</t>
  </si>
  <si>
    <t>Códigos de Buen Gobierno / Aprobación de Créditos del Consejo y partes relacionadas por las 4/5 partes del Consejo / Seguimiento estricto a operaciones con partes relacionadas por parte de Fogacoop y Supersolidaria / Revelación transacciones con partes relacionadas / El Consejo aprueba el presupuesto pero el ordenador del Gasto es la Gerencia y no participan en la contratación de personal, ni señalan hojas de vida o sugieren personas</t>
  </si>
  <si>
    <t>Gerencia y Secretaria de Gerencia</t>
  </si>
  <si>
    <t>Rigurosos requisitos para ser miembro del Consejo / Capacitación y Actualizacion obligatoria de los candidatos / Aprobación de créditos de directivos por las 4/5 partes del Consejo al igual que sus partes interesadas / Fogacoop y Supersolidaria hace seguimiento expreso a transacciones con directivos / Revelación de transacciones con partes relacionadas en los estados financieros.</t>
  </si>
  <si>
    <t>Campaña de vacunación</t>
  </si>
  <si>
    <t>Afiliación al sistema general de salud en Colombia</t>
  </si>
  <si>
    <t>Virosis</t>
  </si>
  <si>
    <t>CASIFICACIÓN</t>
  </si>
  <si>
    <t>&gt;300</t>
  </si>
  <si>
    <t>5. Catastrófico</t>
  </si>
  <si>
    <t>5. Casi Certeza</t>
  </si>
  <si>
    <t>&gt;100-300</t>
  </si>
  <si>
    <t>4. Mayor</t>
  </si>
  <si>
    <t>4. Probable</t>
  </si>
  <si>
    <t>&gt;30-100</t>
  </si>
  <si>
    <t>3. Moderado</t>
  </si>
  <si>
    <t>3. Potencia</t>
  </si>
  <si>
    <t>&gt;10-30</t>
  </si>
  <si>
    <t>2. Menor</t>
  </si>
  <si>
    <t>2. Raro</t>
  </si>
  <si>
    <t>Hasta 10</t>
  </si>
  <si>
    <t>1. Insignificante</t>
  </si>
  <si>
    <t>1. Improbable</t>
  </si>
  <si>
    <t>SMLMV</t>
  </si>
  <si>
    <t>IMPACTO</t>
  </si>
  <si>
    <t>PROBABILIDAD</t>
  </si>
  <si>
    <t>Contabilidad y Gestion Administrativa</t>
  </si>
  <si>
    <t>Talento Humano</t>
  </si>
  <si>
    <t>EAP</t>
  </si>
  <si>
    <t>Ejecución y Administración de Procesos</t>
  </si>
  <si>
    <t>FT</t>
  </si>
  <si>
    <t>Solidaridad</t>
  </si>
  <si>
    <t>DAF</t>
  </si>
  <si>
    <t>Daños a Activos Físicos</t>
  </si>
  <si>
    <t>E</t>
  </si>
  <si>
    <t>Ahorro</t>
  </si>
  <si>
    <t>C</t>
  </si>
  <si>
    <t>I</t>
  </si>
  <si>
    <t>Crédito</t>
  </si>
  <si>
    <t>RL</t>
  </si>
  <si>
    <t>T</t>
  </si>
  <si>
    <t>Tecnología</t>
  </si>
  <si>
    <t>Vinculación</t>
  </si>
  <si>
    <t>P</t>
  </si>
  <si>
    <t>Gestion Gerencial</t>
  </si>
  <si>
    <t>FI</t>
  </si>
  <si>
    <t>Fraude Interno</t>
  </si>
  <si>
    <t>RH</t>
  </si>
  <si>
    <t>Macroprocesos</t>
  </si>
  <si>
    <t>Cod</t>
  </si>
  <si>
    <t>Categorías de Riesgos</t>
  </si>
  <si>
    <t>Factores de Riesgo</t>
  </si>
  <si>
    <t xml:space="preserve">La oficina es propia, localizada en el Municipio de la ______.  El municipio es de bajo riesgo en orden público, sísmico y de inundaciones y cuenta con alarmas contra incendio.  </t>
  </si>
  <si>
    <t>Las reuniones son el segundo martes de cada mes / El sistema genera la mayoría de procesos de causación automática / Se efectúan reportes mensuales a la Supersolidaria  con plazo máximo el 20 del mes inmediatamente siguiente / El Gerente puede suplir temporalmente al Contador</t>
  </si>
  <si>
    <t>LIQUIDEZ</t>
  </si>
  <si>
    <t>Activos liquidos netos vs aportes y pasivos sin fondos</t>
  </si>
  <si>
    <t>ALN</t>
  </si>
  <si>
    <t>Por cada $100 pesos que eventualmente serán pagados cuanto tengo de activos a corto plazo</t>
  </si>
  <si>
    <t>Activos liquidos NETOS - ALN</t>
  </si>
  <si>
    <t>% de recursos disponibles a corto plazo frente a salidas potenciales de recursos incluidos aportes</t>
  </si>
  <si>
    <t>11+ 12 - 1226 + 1650 / 23 + 24 + 27 + 31 - 311010 (Activos liquidos de corto plazo incluido deudores patronales / pasivos individualizados y aportes no institucionales)</t>
  </si>
  <si>
    <t>&lt;7%</t>
  </si>
  <si>
    <t>Activos liquidos NETOS</t>
  </si>
  <si>
    <t>Activos financieros / Pasivos financieros + Aportes</t>
  </si>
  <si>
    <t>Por cada $100 pesos de aportes y pasivos financieros cuantos activos financieros se tiene</t>
  </si>
  <si>
    <t>11 + 12 + 14 + 16 / 23 + 24 + 27 + 28 + 31 - 311010</t>
  </si>
  <si>
    <t>Estructura Financiera</t>
  </si>
  <si>
    <t>Rentabilidad de las inversiones, efectivo y equivalentes</t>
  </si>
  <si>
    <t>Ingresos financieros diferentes a intereses de cartera / promedio 11 + 12</t>
  </si>
  <si>
    <t>rendimientos financieros, intereses, dividendos, participaciones / promedio 11+12</t>
  </si>
  <si>
    <t>Indicador de relación entre las obligaciones financieras y el ACTIVO total</t>
  </si>
  <si>
    <t>*** Ajustado</t>
  </si>
  <si>
    <t>% Participación Obligaciones financieras sobre el ACTIVO</t>
  </si>
  <si>
    <t>Obligac Financ. / Activo  Tot</t>
  </si>
  <si>
    <t>Informe reportes UIAF: ROS, ROE</t>
  </si>
  <si>
    <t>Monitoreo: Revisión cartera por edades, rotación, concentración, deterioro</t>
  </si>
  <si>
    <t>Evaluación semestral de la cartera</t>
  </si>
  <si>
    <t>Recuperación: Revisión cartera de mayor riesgo: ex asociados, mora, juridica, reestructurada, limites.</t>
  </si>
  <si>
    <t>1.1 Accidentes de tránsito por descuido del colaborador o de terceros cuando están por fuera los comerciales haciendo sus rutas, en desplazamientos a la oficina</t>
  </si>
  <si>
    <t>Supernumerarios y personas que pueden hacer los reemplazos temporales de los empleados que falten por cualquier causa</t>
  </si>
  <si>
    <t>Recursos humanos</t>
  </si>
  <si>
    <t>responsable de riesgos</t>
  </si>
  <si>
    <t>Revise el estado del SGSST</t>
  </si>
  <si>
    <t>Gastos administrativos depurados</t>
  </si>
  <si>
    <t>Total ingresos ordinarios</t>
  </si>
  <si>
    <t>Eficiencia operativa depurada</t>
  </si>
  <si>
    <t>Gastos ordinarios y financieros (sin sociales) / ingresos ordinarios</t>
  </si>
  <si>
    <t>OPERATIVO</t>
  </si>
  <si>
    <t>Eficiencia Depurada</t>
  </si>
  <si>
    <t>Por cada $100 pesos de ingresos ordinarios que genera la entidad cuantos pesos se destinan a gastos administrativos y financieros</t>
  </si>
  <si>
    <t>Gastos ordinarios / ingresos ordinarios</t>
  </si>
  <si>
    <t>Por cada $100 pesos de ingresos ordinarios cuanto se destina al pago de gastos administrativos y financieros</t>
  </si>
  <si>
    <t>5105+5110 - gastos varios y comites / 41 + ingresos financieros, administrativos y diferentes al objeto social</t>
  </si>
  <si>
    <t>&lt;40%</t>
  </si>
  <si>
    <t>Excedente + gastos sociales (comites, varios y publicidad) y deterioro</t>
  </si>
  <si>
    <t>****</t>
  </si>
  <si>
    <t>reservas</t>
  </si>
  <si>
    <t>Aportes sin amortizados</t>
  </si>
  <si>
    <t>Patrimonio / Capital social sin amortizados</t>
  </si>
  <si>
    <t>Margen operacional sin gastos sociales con ingresos ordinarios antes de deterioro y depreciaciones</t>
  </si>
  <si>
    <t>Margen operacional depurado</t>
  </si>
  <si>
    <t>Por cada $100 pesos de ingresos ordinarios cuanto es el margen operativo</t>
  </si>
  <si>
    <t>Excedente depurado antes de gastos no efecitvos</t>
  </si>
  <si>
    <t>Excedente + gastos sociales (publicidad, varios y comites) + Dep, Amort, Deter / 41 + administrativos + diferentes objeto social</t>
  </si>
  <si>
    <t>&gt;65%</t>
  </si>
  <si>
    <t>Activo Productivo / Pasivos con costo + Aportes</t>
  </si>
  <si>
    <t>&lt;1%</t>
  </si>
  <si>
    <t>solo 60%</t>
  </si>
  <si>
    <t>Transferencia solidaria</t>
  </si>
  <si>
    <t>Capacitación anual SIAR y SARLAFT empleados y directivos</t>
  </si>
  <si>
    <t>Revisión tasas de interés del mercado: cartera, inversiones y obligaciones</t>
  </si>
  <si>
    <t>Jefe de Sistemas</t>
  </si>
  <si>
    <t>Sistema de baterías y energía solar</t>
  </si>
  <si>
    <t>Asistente de riesgos</t>
  </si>
  <si>
    <t>Revisión avalúos PPE y Propiedades de inversión</t>
  </si>
  <si>
    <t xml:space="preserve">Desvalorización </t>
  </si>
  <si>
    <t>Director financiero y administrativo</t>
  </si>
  <si>
    <t>Director administrativo y financiero</t>
  </si>
  <si>
    <t>Coordinador de Riesgos</t>
  </si>
  <si>
    <t>Actualizar</t>
  </si>
  <si>
    <t>Responsable</t>
  </si>
  <si>
    <t>Comité y Consejo</t>
  </si>
  <si>
    <t>Oficial</t>
  </si>
  <si>
    <t>Revisor Fiscal</t>
  </si>
  <si>
    <t>Contador</t>
  </si>
  <si>
    <t>Director Financiera</t>
  </si>
  <si>
    <t>Sistemas</t>
  </si>
  <si>
    <t>Jefe Cartera y Credito</t>
  </si>
  <si>
    <t>Control interno</t>
  </si>
  <si>
    <t>Rafa</t>
  </si>
  <si>
    <t>Cumplimiento RUES, RUNEOL, contribución SES, Renta, Exógena e ICA</t>
  </si>
  <si>
    <t>contador</t>
  </si>
  <si>
    <t>&lt;2%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</si>
</sst>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quot;#,##0.00;[Red]\-&quot;$&quot;#,##0.0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quot;$&quot;\ #,##0.0,,"/>
    <numFmt numFmtId="166" formatCode="_-* #,##0.00_-;\-* #,##0.00_-;_-* &quot;-&quot;_-;_-@_-"/>
    <numFmt numFmtId="167" formatCode="0.000%"/>
    <numFmt numFmtId="168" formatCode="_-&quot;$&quot;\ * #,##0.00_-;\-&quot;$&quot;\ * #,##0.00_-;_-&quot;$&quot;\ * &quot;-&quot;??_-;_-@_-"/>
    <numFmt numFmtId="169" formatCode="&quot;$&quot;#,##0.0"/>
    <numFmt numFmtId="170" formatCode="&quot;$&quot;\ #,##0,,"/>
  </numFmts>
  <fonts count="61"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b/>
      <sz val="6"/>
      <color theme="1"/>
      <name val="Arial Narrow"/>
      <family val="2"/>
    </font>
    <font>
      <b/>
      <sz val="20"/>
      <color theme="0"/>
      <name val="Arial Narrow"/>
      <family val="2"/>
    </font>
    <font>
      <b/>
      <sz val="18"/>
      <color rgb="FF0000FF"/>
      <name val="Arial Narrow"/>
      <family val="2"/>
    </font>
    <font>
      <sz val="10"/>
      <color theme="1"/>
      <name val="Calibri"/>
      <family val="2"/>
      <scheme val="minor"/>
    </font>
    <font>
      <sz val="8"/>
      <color theme="1"/>
      <name val="Calibri"/>
      <family val="2"/>
      <scheme val="minor"/>
    </font>
    <font>
      <b/>
      <sz val="12"/>
      <color theme="1"/>
      <name val="Arial Narrow"/>
      <family val="2"/>
    </font>
    <font>
      <b/>
      <sz val="10"/>
      <color theme="0"/>
      <name val="Trebuchet MS"/>
      <family val="2"/>
    </font>
    <font>
      <b/>
      <sz val="14"/>
      <color theme="1"/>
      <name val="Arial Narrow"/>
      <family val="2"/>
    </font>
    <font>
      <sz val="8"/>
      <color indexed="81"/>
      <name val="Arial Narrow"/>
      <family val="2"/>
    </font>
    <font>
      <sz val="9"/>
      <color indexed="81"/>
      <name val="Arial Narrow"/>
      <family val="2"/>
    </font>
    <font>
      <b/>
      <u/>
      <sz val="9"/>
      <color indexed="81"/>
      <name val="Arial Narrow"/>
      <family val="2"/>
    </font>
    <font>
      <b/>
      <u/>
      <sz val="8"/>
      <color indexed="81"/>
      <name val="Arial Narrow"/>
      <family val="2"/>
    </font>
    <font>
      <sz val="9"/>
      <color indexed="81"/>
      <name val="Tahoma"/>
      <family val="2"/>
    </font>
    <font>
      <b/>
      <sz val="9"/>
      <color indexed="81"/>
      <name val="Arial Narrow"/>
      <family val="2"/>
    </font>
    <font>
      <sz val="10"/>
      <color theme="0"/>
      <name val="Trebuchet MS"/>
      <family val="2"/>
    </font>
    <font>
      <b/>
      <sz val="4"/>
      <color theme="0"/>
      <name val="Arial Narrow"/>
      <family val="2"/>
    </font>
  </fonts>
  <fills count="3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rgb="FF00206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7030A0"/>
        <bgColor indexed="64"/>
      </patternFill>
    </fill>
    <fill>
      <patternFill patternType="solid">
        <fgColor theme="9" tint="-0.499984740745262"/>
        <bgColor indexed="64"/>
      </patternFill>
    </fill>
    <fill>
      <patternFill patternType="solid">
        <fgColor rgb="FF00B050"/>
        <bgColor indexed="64"/>
      </patternFill>
    </fill>
    <fill>
      <patternFill patternType="solid">
        <fgColor rgb="FFFF0000"/>
        <bgColor indexed="64"/>
      </patternFill>
    </fill>
    <fill>
      <patternFill patternType="solid">
        <fgColor theme="7" tint="0.79998168889431442"/>
        <bgColor indexed="64"/>
      </patternFill>
    </fill>
    <fill>
      <patternFill patternType="solid">
        <fgColor theme="7" tint="-0.499984740745262"/>
        <bgColor indexed="64"/>
      </patternFill>
    </fill>
    <fill>
      <patternFill patternType="solid">
        <fgColor theme="5" tint="-0.499984740745262"/>
        <bgColor indexed="64"/>
      </patternFill>
    </fill>
    <fill>
      <patternFill patternType="solid">
        <fgColor rgb="FFCCCC00"/>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rgb="FF800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thin">
        <color indexed="64"/>
      </right>
      <top style="medium">
        <color indexed="64"/>
      </top>
      <bottom/>
      <diagonal/>
    </border>
  </borders>
  <cellStyleXfs count="29">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33" fillId="0" borderId="0"/>
    <xf numFmtId="42"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9" fillId="0" borderId="0"/>
    <xf numFmtId="42" fontId="40" fillId="0" borderId="0" applyFont="0" applyFill="0" applyBorder="0" applyAlignment="0" applyProtection="0"/>
    <xf numFmtId="9" fontId="40" fillId="0" borderId="0" applyFont="0" applyFill="0" applyBorder="0" applyAlignment="0" applyProtection="0"/>
    <xf numFmtId="43" fontId="1" fillId="0" borderId="0" applyFont="0" applyFill="0" applyBorder="0" applyAlignment="0" applyProtection="0"/>
    <xf numFmtId="0" fontId="39" fillId="0" borderId="0"/>
    <xf numFmtId="9" fontId="1" fillId="0" borderId="0" applyFont="0" applyFill="0" applyBorder="0" applyAlignment="0" applyProtection="0"/>
    <xf numFmtId="0" fontId="1" fillId="0" borderId="0"/>
    <xf numFmtId="0" fontId="40" fillId="0" borderId="0"/>
    <xf numFmtId="168" fontId="40" fillId="0" borderId="0" applyFont="0" applyFill="0" applyBorder="0" applyAlignment="0" applyProtection="0"/>
    <xf numFmtId="0" fontId="1" fillId="0" borderId="0"/>
    <xf numFmtId="44" fontId="33" fillId="0" borderId="0" applyFont="0" applyFill="0" applyBorder="0" applyAlignment="0" applyProtection="0"/>
    <xf numFmtId="42" fontId="1" fillId="0" borderId="0" applyFont="0" applyFill="0" applyBorder="0" applyAlignment="0" applyProtection="0"/>
    <xf numFmtId="44"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cellStyleXfs>
  <cellXfs count="389">
    <xf numFmtId="0" fontId="0" fillId="0" borderId="0" xfId="0"/>
    <xf numFmtId="0" fontId="5" fillId="0" borderId="0" xfId="0" applyFont="1"/>
    <xf numFmtId="42" fontId="5" fillId="0" borderId="0" xfId="3" applyFont="1"/>
    <xf numFmtId="42"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5" fontId="5" fillId="0" borderId="1" xfId="3" applyNumberFormat="1" applyFont="1" applyBorder="1"/>
    <xf numFmtId="165" fontId="5" fillId="0" borderId="6" xfId="3" applyNumberFormat="1" applyFont="1" applyBorder="1"/>
    <xf numFmtId="165" fontId="8" fillId="6" borderId="1" xfId="3" applyNumberFormat="1" applyFont="1" applyFill="1" applyBorder="1"/>
    <xf numFmtId="165"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5"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5"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42"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42"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42"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42"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42" fontId="20" fillId="0" borderId="0" xfId="5" applyFont="1"/>
    <xf numFmtId="0" fontId="16" fillId="0" borderId="0" xfId="4" applyFont="1"/>
    <xf numFmtId="42" fontId="20" fillId="8" borderId="1" xfId="5" applyFont="1" applyFill="1" applyBorder="1"/>
    <xf numFmtId="0" fontId="16" fillId="8" borderId="1" xfId="4" applyFont="1" applyFill="1" applyBorder="1"/>
    <xf numFmtId="0" fontId="20" fillId="8" borderId="1" xfId="4" applyFont="1" applyFill="1" applyBorder="1"/>
    <xf numFmtId="42"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42" fontId="20" fillId="0" borderId="0" xfId="3" applyFont="1"/>
    <xf numFmtId="43" fontId="35" fillId="9" borderId="0" xfId="4" applyNumberFormat="1" applyFont="1" applyFill="1"/>
    <xf numFmtId="166"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42" fontId="5" fillId="0" borderId="0" xfId="0" applyNumberFormat="1" applyFont="1"/>
    <xf numFmtId="42" fontId="8" fillId="7" borderId="0" xfId="3" applyFont="1" applyFill="1"/>
    <xf numFmtId="0" fontId="8" fillId="7" borderId="0" xfId="0" applyFont="1" applyFill="1" applyAlignment="1">
      <alignment horizontal="left"/>
    </xf>
    <xf numFmtId="42" fontId="10" fillId="19" borderId="0" xfId="3" applyFont="1" applyFill="1"/>
    <xf numFmtId="167" fontId="8" fillId="19" borderId="0" xfId="1" applyNumberFormat="1" applyFont="1" applyFill="1"/>
    <xf numFmtId="165" fontId="5" fillId="0" borderId="13" xfId="3" applyNumberFormat="1" applyFont="1" applyBorder="1"/>
    <xf numFmtId="165"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5" fontId="5" fillId="20" borderId="1" xfId="3" applyNumberFormat="1" applyFont="1" applyFill="1" applyBorder="1"/>
    <xf numFmtId="165" fontId="5" fillId="20" borderId="6" xfId="3" applyNumberFormat="1" applyFont="1" applyFill="1" applyBorder="1"/>
    <xf numFmtId="165" fontId="8" fillId="6" borderId="6" xfId="3" applyNumberFormat="1" applyFont="1" applyFill="1" applyBorder="1"/>
    <xf numFmtId="9" fontId="36" fillId="10" borderId="1" xfId="1" applyFont="1" applyFill="1" applyBorder="1" applyAlignment="1">
      <alignment horizontal="center" vertical="center" wrapText="1"/>
    </xf>
    <xf numFmtId="9" fontId="37" fillId="0" borderId="1" xfId="1" applyFont="1" applyFill="1" applyBorder="1" applyAlignment="1">
      <alignment horizontal="center" vertical="center" wrapText="1"/>
    </xf>
    <xf numFmtId="164" fontId="37" fillId="0" borderId="1" xfId="1" applyNumberFormat="1" applyFont="1" applyFill="1" applyBorder="1" applyAlignment="1">
      <alignment horizontal="center" vertical="center" wrapText="1"/>
    </xf>
    <xf numFmtId="9" fontId="38"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1" fillId="0" borderId="1" xfId="0" applyFont="1" applyBorder="1"/>
    <xf numFmtId="0" fontId="41" fillId="3" borderId="1" xfId="0" applyFont="1" applyFill="1" applyBorder="1"/>
    <xf numFmtId="0" fontId="41" fillId="0" borderId="0" xfId="0" applyFont="1"/>
    <xf numFmtId="9" fontId="15" fillId="0" borderId="1" xfId="1" applyFont="1" applyFill="1" applyBorder="1" applyAlignment="1">
      <alignment horizontal="center" vertical="center" wrapText="1"/>
    </xf>
    <xf numFmtId="17" fontId="2" fillId="10" borderId="1" xfId="1" applyNumberFormat="1" applyFont="1" applyFill="1" applyBorder="1" applyAlignment="1">
      <alignment horizontal="center" vertical="center" wrapText="1"/>
    </xf>
    <xf numFmtId="42" fontId="41" fillId="0" borderId="1" xfId="3" applyFont="1" applyBorder="1"/>
    <xf numFmtId="0" fontId="16" fillId="0" borderId="0" xfId="0" applyFont="1" applyAlignment="1">
      <alignment horizontal="center" vertical="center" wrapText="1"/>
    </xf>
    <xf numFmtId="41" fontId="42" fillId="21" borderId="0" xfId="2" applyFont="1" applyFill="1" applyAlignment="1">
      <alignment horizontal="center" vertical="center" wrapText="1"/>
    </xf>
    <xf numFmtId="17" fontId="2" fillId="10" borderId="18" xfId="1" applyNumberFormat="1" applyFont="1" applyFill="1" applyBorder="1" applyAlignment="1">
      <alignment horizontal="center" vertical="center" wrapText="1"/>
    </xf>
    <xf numFmtId="0" fontId="13" fillId="5" borderId="1" xfId="0" applyFont="1" applyFill="1" applyBorder="1" applyAlignment="1">
      <alignment horizontal="center" vertical="center" wrapText="1"/>
    </xf>
    <xf numFmtId="42" fontId="27" fillId="25" borderId="1" xfId="3" applyFont="1" applyFill="1" applyBorder="1" applyAlignment="1">
      <alignment horizontal="center" vertical="center"/>
    </xf>
    <xf numFmtId="0" fontId="25" fillId="0" borderId="0" xfId="0" applyFont="1"/>
    <xf numFmtId="0" fontId="7" fillId="0" borderId="0" xfId="0" applyFont="1"/>
    <xf numFmtId="10" fontId="5" fillId="0" borderId="0" xfId="1" applyNumberFormat="1" applyFont="1"/>
    <xf numFmtId="165" fontId="8" fillId="6" borderId="0" xfId="0" applyNumberFormat="1" applyFont="1" applyFill="1"/>
    <xf numFmtId="164" fontId="4" fillId="2" borderId="1" xfId="1" applyNumberFormat="1" applyFont="1" applyFill="1" applyBorder="1" applyAlignment="1">
      <alignment horizontal="center" vertical="center" wrapText="1"/>
    </xf>
    <xf numFmtId="164" fontId="4" fillId="2" borderId="18" xfId="1" applyNumberFormat="1" applyFont="1" applyFill="1" applyBorder="1" applyAlignment="1">
      <alignment horizontal="center" vertical="center" wrapText="1"/>
    </xf>
    <xf numFmtId="0" fontId="8" fillId="5" borderId="0" xfId="18" applyFont="1" applyFill="1" applyAlignment="1"/>
    <xf numFmtId="17" fontId="8" fillId="5" borderId="0" xfId="18" applyNumberFormat="1" applyFont="1" applyFill="1" applyAlignment="1"/>
    <xf numFmtId="0" fontId="7" fillId="16" borderId="0" xfId="18" applyFont="1" applyFill="1" applyAlignment="1"/>
    <xf numFmtId="0" fontId="7" fillId="16" borderId="0" xfId="28" applyFont="1" applyFill="1" applyAlignment="1"/>
    <xf numFmtId="0" fontId="8" fillId="29" borderId="1" xfId="0" applyFont="1" applyFill="1" applyBorder="1" applyAlignment="1">
      <alignment horizontal="center" vertical="center" wrapText="1"/>
    </xf>
    <xf numFmtId="0" fontId="37" fillId="0" borderId="1" xfId="0" applyFont="1" applyFill="1" applyBorder="1" applyAlignment="1">
      <alignment horizontal="center" vertical="center" wrapText="1"/>
    </xf>
    <xf numFmtId="0" fontId="8" fillId="28" borderId="1" xfId="0" applyFont="1" applyFill="1" applyBorder="1" applyAlignment="1">
      <alignment horizontal="center" vertical="center" wrapText="1"/>
    </xf>
    <xf numFmtId="164" fontId="8" fillId="28" borderId="1" xfId="1" applyNumberFormat="1" applyFont="1" applyFill="1" applyBorder="1" applyAlignment="1">
      <alignment horizontal="center" vertical="center" wrapText="1"/>
    </xf>
    <xf numFmtId="164" fontId="2" fillId="21" borderId="1" xfId="1" applyNumberFormat="1" applyFont="1" applyFill="1" applyBorder="1" applyAlignment="1">
      <alignment horizontal="center" vertical="center" wrapText="1"/>
    </xf>
    <xf numFmtId="10" fontId="5" fillId="0" borderId="0" xfId="0" applyNumberFormat="1" applyFont="1"/>
    <xf numFmtId="169" fontId="5" fillId="0" borderId="0" xfId="0" applyNumberFormat="1" applyFont="1"/>
    <xf numFmtId="164" fontId="8" fillId="29" borderId="1" xfId="1" applyNumberFormat="1" applyFont="1" applyFill="1" applyBorder="1" applyAlignment="1">
      <alignment horizontal="center" vertical="center" wrapText="1"/>
    </xf>
    <xf numFmtId="0" fontId="20" fillId="0" borderId="0" xfId="0" applyFont="1" applyAlignment="1">
      <alignment horizontal="left" vertical="center" wrapText="1"/>
    </xf>
    <xf numFmtId="0" fontId="20" fillId="0" borderId="0" xfId="0" applyFont="1" applyAlignment="1">
      <alignment horizontal="center" vertical="center" wrapText="1"/>
    </xf>
    <xf numFmtId="0" fontId="16" fillId="0" borderId="0" xfId="0" applyFont="1" applyAlignment="1">
      <alignment horizontal="left" vertical="center"/>
    </xf>
    <xf numFmtId="17" fontId="20" fillId="11" borderId="1" xfId="0" applyNumberFormat="1" applyFont="1" applyFill="1" applyBorder="1" applyAlignment="1">
      <alignment horizontal="center" vertical="center" wrapText="1"/>
    </xf>
    <xf numFmtId="0" fontId="20" fillId="11" borderId="1" xfId="0" applyFont="1" applyFill="1" applyBorder="1" applyAlignment="1">
      <alignment horizontal="left" vertical="center" wrapText="1"/>
    </xf>
    <xf numFmtId="17" fontId="20" fillId="30" borderId="6" xfId="0" applyNumberFormat="1" applyFont="1" applyFill="1" applyBorder="1" applyAlignment="1">
      <alignment horizontal="center" vertical="center" wrapText="1"/>
    </xf>
    <xf numFmtId="17" fontId="20" fillId="30" borderId="1" xfId="0" applyNumberFormat="1" applyFont="1" applyFill="1" applyBorder="1" applyAlignment="1">
      <alignment horizontal="center" vertical="center" wrapText="1"/>
    </xf>
    <xf numFmtId="0" fontId="20" fillId="30" borderId="1" xfId="0" applyFont="1" applyFill="1" applyBorder="1" applyAlignment="1">
      <alignment horizontal="left" vertical="center" wrapText="1"/>
    </xf>
    <xf numFmtId="0" fontId="20" fillId="30" borderId="5" xfId="0" applyFont="1" applyFill="1" applyBorder="1" applyAlignment="1">
      <alignment horizontal="left" vertical="center" wrapText="1"/>
    </xf>
    <xf numFmtId="17" fontId="20" fillId="24" borderId="1" xfId="0" applyNumberFormat="1" applyFont="1" applyFill="1" applyBorder="1" applyAlignment="1">
      <alignment horizontal="center" vertical="center" wrapText="1"/>
    </xf>
    <xf numFmtId="0" fontId="20" fillId="24" borderId="1" xfId="0" applyFont="1" applyFill="1" applyBorder="1" applyAlignment="1">
      <alignment horizontal="left" vertical="center" wrapText="1"/>
    </xf>
    <xf numFmtId="0" fontId="20" fillId="24" borderId="5" xfId="0" applyFont="1" applyFill="1" applyBorder="1" applyAlignment="1">
      <alignment horizontal="left" vertical="center" wrapText="1"/>
    </xf>
    <xf numFmtId="17" fontId="20" fillId="24" borderId="6" xfId="0" applyNumberFormat="1" applyFont="1" applyFill="1" applyBorder="1" applyAlignment="1">
      <alignment horizontal="center" vertical="center" wrapText="1"/>
    </xf>
    <xf numFmtId="17" fontId="20" fillId="9" borderId="6" xfId="0" applyNumberFormat="1" applyFont="1" applyFill="1" applyBorder="1" applyAlignment="1">
      <alignment horizontal="center" vertical="center" wrapText="1"/>
    </xf>
    <xf numFmtId="17" fontId="20" fillId="9" borderId="1" xfId="0" applyNumberFormat="1" applyFont="1" applyFill="1" applyBorder="1" applyAlignment="1">
      <alignment horizontal="center" vertical="center" wrapText="1"/>
    </xf>
    <xf numFmtId="0" fontId="20" fillId="9" borderId="1" xfId="0" applyFont="1" applyFill="1" applyBorder="1" applyAlignment="1">
      <alignment horizontal="left" vertical="center" wrapText="1"/>
    </xf>
    <xf numFmtId="0" fontId="20" fillId="9" borderId="5" xfId="0" applyFont="1" applyFill="1" applyBorder="1" applyAlignment="1">
      <alignment horizontal="left" vertical="center" wrapText="1"/>
    </xf>
    <xf numFmtId="17" fontId="20" fillId="16" borderId="1" xfId="0" applyNumberFormat="1" applyFont="1" applyFill="1" applyBorder="1" applyAlignment="1">
      <alignment horizontal="center" vertical="center" wrapText="1"/>
    </xf>
    <xf numFmtId="0" fontId="20" fillId="16" borderId="1" xfId="0" applyFont="1" applyFill="1" applyBorder="1" applyAlignment="1">
      <alignment horizontal="left" vertical="center" wrapText="1"/>
    </xf>
    <xf numFmtId="0" fontId="20" fillId="23" borderId="1" xfId="0" applyFont="1" applyFill="1" applyBorder="1" applyAlignment="1">
      <alignment horizontal="left" vertical="center" wrapText="1"/>
    </xf>
    <xf numFmtId="17" fontId="20" fillId="23" borderId="1" xfId="0" applyNumberFormat="1" applyFont="1" applyFill="1" applyBorder="1" applyAlignment="1">
      <alignment horizontal="center" vertical="center" wrapText="1"/>
    </xf>
    <xf numFmtId="17" fontId="20" fillId="23" borderId="1" xfId="0" applyNumberFormat="1" applyFont="1" applyFill="1" applyBorder="1" applyAlignment="1">
      <alignment horizontal="left" vertical="center" wrapText="1"/>
    </xf>
    <xf numFmtId="0" fontId="31" fillId="4" borderId="21" xfId="0" applyFont="1" applyFill="1" applyBorder="1" applyAlignment="1">
      <alignment horizontal="center" vertical="center" wrapText="1"/>
    </xf>
    <xf numFmtId="0" fontId="31" fillId="4" borderId="22" xfId="0" applyFont="1" applyFill="1" applyBorder="1" applyAlignment="1">
      <alignment horizontal="center" vertical="center" wrapText="1"/>
    </xf>
    <xf numFmtId="0" fontId="22" fillId="4" borderId="23" xfId="0" applyFont="1" applyFill="1" applyBorder="1" applyAlignment="1">
      <alignment horizontal="center" vertical="center" wrapText="1"/>
    </xf>
    <xf numFmtId="10" fontId="22" fillId="7" borderId="0" xfId="1" applyNumberFormat="1" applyFont="1" applyFill="1"/>
    <xf numFmtId="0" fontId="16" fillId="0" borderId="1" xfId="0" applyFont="1" applyBorder="1"/>
    <xf numFmtId="9" fontId="20" fillId="0" borderId="1" xfId="1" applyFont="1" applyBorder="1"/>
    <xf numFmtId="0" fontId="34" fillId="8" borderId="1" xfId="0" applyFont="1" applyFill="1" applyBorder="1"/>
    <xf numFmtId="0" fontId="16" fillId="8" borderId="1" xfId="0" applyFont="1" applyFill="1" applyBorder="1"/>
    <xf numFmtId="0" fontId="20" fillId="8" borderId="1" xfId="0" applyFont="1" applyFill="1" applyBorder="1"/>
    <xf numFmtId="164" fontId="20" fillId="0" borderId="1" xfId="1" applyNumberFormat="1" applyFont="1" applyBorder="1"/>
    <xf numFmtId="170" fontId="16" fillId="0" borderId="1" xfId="0" applyNumberFormat="1" applyFont="1" applyBorder="1"/>
    <xf numFmtId="10" fontId="20" fillId="0" borderId="1" xfId="1" applyNumberFormat="1" applyFont="1" applyBorder="1"/>
    <xf numFmtId="0" fontId="13" fillId="7" borderId="1" xfId="0" applyFont="1" applyFill="1" applyBorder="1" applyAlignment="1">
      <alignment horizontal="center" vertical="center" wrapText="1"/>
    </xf>
    <xf numFmtId="0" fontId="1" fillId="0" borderId="0" xfId="28" applyAlignment="1" applyProtection="1">
      <alignment horizontal="center" vertical="center" wrapText="1"/>
      <protection locked="0"/>
    </xf>
    <xf numFmtId="14" fontId="1" fillId="0" borderId="0" xfId="28" applyNumberFormat="1" applyAlignment="1" applyProtection="1">
      <alignment horizontal="center" vertical="center" wrapText="1"/>
      <protection locked="0"/>
    </xf>
    <xf numFmtId="0" fontId="48" fillId="0" borderId="0" xfId="28" applyFont="1" applyAlignment="1" applyProtection="1">
      <alignment horizontal="center" vertical="center" wrapText="1"/>
      <protection locked="0"/>
    </xf>
    <xf numFmtId="0" fontId="49" fillId="0" borderId="0" xfId="28" applyFont="1" applyAlignment="1" applyProtection="1">
      <alignment horizontal="center" vertical="center" wrapText="1"/>
      <protection locked="0"/>
    </xf>
    <xf numFmtId="0" fontId="1" fillId="0" borderId="0" xfId="28" applyAlignment="1" applyProtection="1">
      <alignment horizontal="left" vertical="center" wrapText="1"/>
      <protection locked="0"/>
    </xf>
    <xf numFmtId="14" fontId="16" fillId="0" borderId="1" xfId="28" applyNumberFormat="1" applyFont="1" applyBorder="1" applyAlignment="1" applyProtection="1">
      <alignment horizontal="center" vertical="center" wrapText="1"/>
      <protection locked="0"/>
    </xf>
    <xf numFmtId="0" fontId="16" fillId="0" borderId="1" xfId="28" applyFont="1" applyBorder="1" applyAlignment="1">
      <alignment horizontal="center" vertical="center" wrapText="1"/>
    </xf>
    <xf numFmtId="0" fontId="50" fillId="0" borderId="1" xfId="28" applyFont="1" applyBorder="1" applyAlignment="1" applyProtection="1">
      <alignment horizontal="center" vertical="center" wrapText="1"/>
      <protection locked="0"/>
    </xf>
    <xf numFmtId="0" fontId="20" fillId="0" borderId="1" xfId="28" applyFont="1" applyBorder="1" applyAlignment="1" applyProtection="1">
      <alignment horizontal="center" vertical="center" wrapText="1"/>
      <protection locked="0"/>
    </xf>
    <xf numFmtId="0" fontId="16" fillId="0" borderId="1" xfId="28" applyFont="1" applyBorder="1" applyAlignment="1" applyProtection="1">
      <alignment vertical="center" wrapText="1"/>
      <protection locked="0"/>
    </xf>
    <xf numFmtId="0" fontId="16" fillId="0" borderId="0" xfId="28" applyFont="1" applyAlignment="1" applyProtection="1">
      <alignment horizontal="center" vertical="center" wrapText="1"/>
      <protection locked="0"/>
    </xf>
    <xf numFmtId="0" fontId="50" fillId="0" borderId="1" xfId="28" applyFont="1" applyBorder="1" applyAlignment="1">
      <alignment horizontal="center" vertical="center" wrapText="1"/>
    </xf>
    <xf numFmtId="0" fontId="34" fillId="0" borderId="0" xfId="28" applyFont="1" applyAlignment="1">
      <alignment horizontal="center" vertical="center" wrapText="1"/>
    </xf>
    <xf numFmtId="42" fontId="34" fillId="0" borderId="0" xfId="20" applyFont="1" applyAlignment="1" applyProtection="1">
      <alignment horizontal="center" vertical="center" wrapText="1"/>
    </xf>
    <xf numFmtId="0" fontId="45" fillId="33" borderId="1" xfId="28" applyFont="1" applyFill="1" applyBorder="1" applyAlignment="1">
      <alignment horizontal="center" vertical="center" wrapText="1"/>
    </xf>
    <xf numFmtId="14" fontId="34" fillId="33" borderId="1" xfId="28" applyNumberFormat="1" applyFont="1" applyFill="1" applyBorder="1" applyAlignment="1">
      <alignment horizontal="center" vertical="center" wrapText="1"/>
    </xf>
    <xf numFmtId="0" fontId="34" fillId="33" borderId="1" xfId="28" applyFont="1" applyFill="1" applyBorder="1" applyAlignment="1">
      <alignment horizontal="center" vertical="center" wrapText="1"/>
    </xf>
    <xf numFmtId="0" fontId="34" fillId="30" borderId="1" xfId="28" applyFont="1" applyFill="1" applyBorder="1" applyAlignment="1">
      <alignment horizontal="center" vertical="center" wrapText="1"/>
    </xf>
    <xf numFmtId="0" fontId="34" fillId="16" borderId="1" xfId="28" applyFont="1" applyFill="1" applyBorder="1" applyAlignment="1">
      <alignment horizontal="center" vertical="center" wrapText="1"/>
    </xf>
    <xf numFmtId="0" fontId="45" fillId="16" borderId="1" xfId="28" applyFont="1" applyFill="1" applyBorder="1" applyAlignment="1">
      <alignment horizontal="center" vertical="center" wrapText="1"/>
    </xf>
    <xf numFmtId="0" fontId="34" fillId="34" borderId="1" xfId="28" applyFont="1" applyFill="1" applyBorder="1" applyAlignment="1">
      <alignment horizontal="center" vertical="center" wrapText="1"/>
    </xf>
    <xf numFmtId="0" fontId="45" fillId="34" borderId="1" xfId="28" applyFont="1" applyFill="1" applyBorder="1" applyAlignment="1">
      <alignment horizontal="center" vertical="center" wrapText="1"/>
    </xf>
    <xf numFmtId="0" fontId="34" fillId="35" borderId="1" xfId="28" applyFont="1" applyFill="1" applyBorder="1" applyAlignment="1">
      <alignment horizontal="center" vertical="center" wrapText="1"/>
    </xf>
    <xf numFmtId="0" fontId="45" fillId="35" borderId="1" xfId="28" applyFont="1" applyFill="1" applyBorder="1" applyAlignment="1">
      <alignment horizontal="center" vertical="center" wrapText="1"/>
    </xf>
    <xf numFmtId="0" fontId="50" fillId="35" borderId="1" xfId="28" applyFont="1" applyFill="1" applyBorder="1" applyAlignment="1">
      <alignment horizontal="center" vertical="center" wrapText="1"/>
    </xf>
    <xf numFmtId="0" fontId="52" fillId="35" borderId="1" xfId="28" applyFont="1" applyFill="1" applyBorder="1" applyAlignment="1">
      <alignment horizontal="center" vertical="center" wrapText="1"/>
    </xf>
    <xf numFmtId="0" fontId="44" fillId="0" borderId="0" xfId="28" applyFont="1" applyAlignment="1">
      <alignment horizontal="center" vertical="center" wrapText="1"/>
    </xf>
    <xf numFmtId="0" fontId="43" fillId="5" borderId="28" xfId="28" applyFont="1" applyFill="1" applyBorder="1" applyAlignment="1">
      <alignment horizontal="center" vertical="center" wrapText="1"/>
    </xf>
    <xf numFmtId="0" fontId="1" fillId="0" borderId="0" xfId="28" applyAlignment="1">
      <alignment horizontal="center" vertical="center" wrapText="1"/>
    </xf>
    <xf numFmtId="0" fontId="1" fillId="29" borderId="1" xfId="28" applyFill="1" applyBorder="1" applyAlignment="1">
      <alignment horizontal="center" vertical="center" wrapText="1"/>
    </xf>
    <xf numFmtId="0" fontId="1" fillId="25" borderId="1" xfId="28" applyFill="1" applyBorder="1" applyAlignment="1">
      <alignment horizontal="center" vertical="center" wrapText="1"/>
    </xf>
    <xf numFmtId="0" fontId="1" fillId="30" borderId="1" xfId="28" applyFill="1" applyBorder="1" applyAlignment="1">
      <alignment horizontal="center" vertical="center" wrapText="1"/>
    </xf>
    <xf numFmtId="0" fontId="1" fillId="9" borderId="1" xfId="28" applyFill="1" applyBorder="1" applyAlignment="1">
      <alignment horizontal="center" vertical="center" wrapText="1"/>
    </xf>
    <xf numFmtId="0" fontId="11" fillId="0" borderId="0" xfId="28" applyFont="1" applyAlignment="1">
      <alignment horizontal="center" vertical="center" wrapText="1"/>
    </xf>
    <xf numFmtId="0" fontId="11" fillId="0" borderId="22" xfId="28" applyFont="1" applyBorder="1" applyAlignment="1">
      <alignment horizontal="center" vertical="center" wrapText="1"/>
    </xf>
    <xf numFmtId="0" fontId="43" fillId="5" borderId="1" xfId="28" applyFont="1" applyFill="1" applyBorder="1" applyAlignment="1">
      <alignment horizontal="center" vertical="center" wrapText="1"/>
    </xf>
    <xf numFmtId="17" fontId="20" fillId="20" borderId="1" xfId="0" applyNumberFormat="1" applyFont="1" applyFill="1" applyBorder="1" applyAlignment="1">
      <alignment horizontal="center" vertical="center" wrapText="1"/>
    </xf>
    <xf numFmtId="0" fontId="16" fillId="0" borderId="0" xfId="0" applyFont="1" applyAlignment="1">
      <alignment horizontal="left" vertical="center" wrapText="1"/>
    </xf>
    <xf numFmtId="0" fontId="16" fillId="0" borderId="1" xfId="28" applyFont="1" applyBorder="1" applyAlignment="1" applyProtection="1">
      <alignment horizontal="center" vertical="center" wrapText="1"/>
      <protection locked="0"/>
    </xf>
    <xf numFmtId="0" fontId="16" fillId="23" borderId="1" xfId="0" applyFont="1" applyFill="1" applyBorder="1" applyAlignment="1">
      <alignment horizontal="left" vertical="center" wrapText="1"/>
    </xf>
    <xf numFmtId="0" fontId="16" fillId="30" borderId="1" xfId="0" applyFont="1" applyFill="1" applyBorder="1" applyAlignment="1">
      <alignment horizontal="left" vertical="center" wrapText="1"/>
    </xf>
    <xf numFmtId="0" fontId="16" fillId="20" borderId="1" xfId="0" applyFont="1" applyFill="1" applyBorder="1" applyAlignment="1">
      <alignment horizontal="left" vertical="center" wrapText="1"/>
    </xf>
    <xf numFmtId="0" fontId="16" fillId="9" borderId="1" xfId="0" applyFont="1" applyFill="1" applyBorder="1" applyAlignment="1">
      <alignment horizontal="left" vertical="center" wrapText="1"/>
    </xf>
    <xf numFmtId="0" fontId="16" fillId="24"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1" fillId="0" borderId="0" xfId="0" applyFont="1" applyAlignment="1">
      <alignment horizontal="left" vertical="center" wrapText="1"/>
    </xf>
    <xf numFmtId="165" fontId="20" fillId="0" borderId="1" xfId="3" applyNumberFormat="1" applyFont="1" applyBorder="1"/>
    <xf numFmtId="165" fontId="22" fillId="7" borderId="0" xfId="0" applyNumberFormat="1" applyFont="1" applyFill="1"/>
    <xf numFmtId="42" fontId="42" fillId="21" borderId="1" xfId="3" applyFont="1" applyFill="1" applyBorder="1"/>
    <xf numFmtId="0" fontId="42" fillId="0" borderId="1" xfId="0" applyFont="1" applyBorder="1"/>
    <xf numFmtId="0" fontId="42" fillId="3" borderId="1" xfId="0" applyFont="1" applyFill="1" applyBorder="1"/>
    <xf numFmtId="42" fontId="42" fillId="0" borderId="1" xfId="3" applyFont="1" applyBorder="1"/>
    <xf numFmtId="0" fontId="42" fillId="0" borderId="0" xfId="0" applyFont="1"/>
    <xf numFmtId="0" fontId="33" fillId="0" borderId="0" xfId="23"/>
    <xf numFmtId="0" fontId="33" fillId="0" borderId="0" xfId="23" applyAlignment="1">
      <alignment horizontal="left"/>
    </xf>
    <xf numFmtId="0" fontId="33" fillId="0" borderId="1" xfId="23" applyBorder="1"/>
    <xf numFmtId="0" fontId="33" fillId="0" borderId="0" xfId="23" applyAlignment="1">
      <alignment horizontal="center"/>
    </xf>
    <xf numFmtId="0" fontId="33" fillId="9" borderId="0" xfId="23" applyFill="1"/>
    <xf numFmtId="0" fontId="33" fillId="9" borderId="1" xfId="23" applyFill="1" applyBorder="1"/>
    <xf numFmtId="0" fontId="33" fillId="0" borderId="1" xfId="23" applyBorder="1" applyAlignment="1">
      <alignment horizontal="center"/>
    </xf>
    <xf numFmtId="0" fontId="59" fillId="5" borderId="1" xfId="23" applyFont="1" applyFill="1" applyBorder="1"/>
    <xf numFmtId="0" fontId="59" fillId="5" borderId="1" xfId="23" applyFont="1" applyFill="1" applyBorder="1" applyAlignment="1">
      <alignment horizontal="center"/>
    </xf>
    <xf numFmtId="9" fontId="12" fillId="7" borderId="1" xfId="1" applyFont="1" applyFill="1" applyBorder="1" applyAlignment="1">
      <alignment horizontal="center" vertical="center" wrapText="1"/>
    </xf>
    <xf numFmtId="0" fontId="14" fillId="9" borderId="1" xfId="0" applyFont="1" applyFill="1" applyBorder="1" applyAlignment="1">
      <alignment horizontal="center" vertical="center"/>
    </xf>
    <xf numFmtId="0" fontId="15" fillId="9" borderId="1" xfId="0" applyFont="1" applyFill="1" applyBorder="1" applyAlignment="1">
      <alignment horizontal="center" vertical="center" wrapText="1"/>
    </xf>
    <xf numFmtId="0" fontId="15" fillId="9" borderId="1" xfId="0" applyFont="1" applyFill="1" applyBorder="1" applyAlignment="1">
      <alignment horizontal="center" vertical="center"/>
    </xf>
    <xf numFmtId="9" fontId="12" fillId="7" borderId="1" xfId="1" applyFont="1" applyFill="1" applyBorder="1" applyAlignment="1">
      <alignment horizontal="center" vertical="center" wrapText="1"/>
    </xf>
    <xf numFmtId="0" fontId="15" fillId="9" borderId="1" xfId="0" applyFont="1" applyFill="1" applyBorder="1" applyAlignment="1">
      <alignment horizontal="center" vertical="center" wrapText="1"/>
    </xf>
    <xf numFmtId="164" fontId="8" fillId="28" borderId="18" xfId="1" applyNumberFormat="1" applyFont="1" applyFill="1" applyBorder="1" applyAlignment="1">
      <alignment horizontal="center" vertical="center" wrapText="1"/>
    </xf>
    <xf numFmtId="0" fontId="7" fillId="0" borderId="1" xfId="0" applyFont="1" applyBorder="1"/>
    <xf numFmtId="0" fontId="7" fillId="3" borderId="1" xfId="0" applyFont="1" applyFill="1" applyBorder="1"/>
    <xf numFmtId="42" fontId="7" fillId="0" borderId="1" xfId="3" applyFont="1" applyBorder="1"/>
    <xf numFmtId="42" fontId="5" fillId="21" borderId="1" xfId="3" applyFont="1" applyFill="1" applyBorder="1"/>
    <xf numFmtId="42" fontId="5" fillId="21" borderId="0" xfId="3" applyFont="1" applyFill="1"/>
    <xf numFmtId="9" fontId="5" fillId="0" borderId="0" xfId="1" applyFont="1"/>
    <xf numFmtId="42" fontId="7" fillId="0" borderId="0" xfId="0" applyNumberFormat="1" applyFont="1"/>
    <xf numFmtId="9" fontId="15" fillId="9" borderId="1" xfId="0" applyNumberFormat="1" applyFont="1" applyFill="1" applyBorder="1" applyAlignment="1">
      <alignment horizontal="center" vertical="center" wrapText="1"/>
    </xf>
    <xf numFmtId="165" fontId="5" fillId="21" borderId="1" xfId="3" applyNumberFormat="1" applyFont="1" applyFill="1" applyBorder="1"/>
    <xf numFmtId="9" fontId="5" fillId="0" borderId="0" xfId="0" applyNumberFormat="1" applyFont="1"/>
    <xf numFmtId="164" fontId="2" fillId="21" borderId="18" xfId="1" applyNumberFormat="1" applyFont="1" applyFill="1" applyBorder="1" applyAlignment="1">
      <alignment horizontal="center" vertical="center" wrapText="1"/>
    </xf>
    <xf numFmtId="0" fontId="60" fillId="4" borderId="1" xfId="0" applyFont="1" applyFill="1" applyBorder="1" applyAlignment="1">
      <alignment horizontal="center" vertical="center" wrapText="1"/>
    </xf>
    <xf numFmtId="165" fontId="25" fillId="21" borderId="1" xfId="3" applyNumberFormat="1" applyFont="1" applyFill="1" applyBorder="1"/>
    <xf numFmtId="0" fontId="13" fillId="26" borderId="2" xfId="15" applyFont="1" applyFill="1" applyBorder="1" applyAlignment="1">
      <alignment horizontal="center" vertical="center" wrapText="1"/>
    </xf>
    <xf numFmtId="0" fontId="13" fillId="26" borderId="3" xfId="15" applyFont="1" applyFill="1" applyBorder="1" applyAlignment="1">
      <alignment horizontal="center" vertical="center" wrapText="1"/>
    </xf>
    <xf numFmtId="0" fontId="13" fillId="26" borderId="4" xfId="15" applyFont="1" applyFill="1" applyBorder="1" applyAlignment="1">
      <alignment horizontal="center" vertical="center" wrapText="1"/>
    </xf>
    <xf numFmtId="0" fontId="16" fillId="0" borderId="0" xfId="15" applyFont="1" applyAlignment="1">
      <alignment horizontal="center" vertical="center"/>
    </xf>
    <xf numFmtId="0" fontId="20" fillId="0" borderId="5" xfId="15" applyFont="1" applyBorder="1" applyAlignment="1">
      <alignment horizontal="center" vertical="center" wrapText="1"/>
    </xf>
    <xf numFmtId="0" fontId="5" fillId="0" borderId="1" xfId="15" applyFont="1" applyBorder="1" applyAlignment="1">
      <alignment horizontal="center" vertical="center" wrapText="1"/>
    </xf>
    <xf numFmtId="0" fontId="5" fillId="0" borderId="1" xfId="15" applyFont="1" applyBorder="1" applyAlignment="1">
      <alignment horizontal="center" vertical="center"/>
    </xf>
    <xf numFmtId="0" fontId="5" fillId="0" borderId="6" xfId="15" applyFont="1" applyBorder="1" applyAlignment="1">
      <alignment horizontal="center" vertical="center" wrapText="1"/>
    </xf>
    <xf numFmtId="0" fontId="20" fillId="0" borderId="0" xfId="15" applyFont="1" applyAlignment="1">
      <alignment horizontal="center" vertical="center"/>
    </xf>
    <xf numFmtId="0" fontId="20" fillId="0" borderId="1" xfId="15" applyFont="1" applyBorder="1" applyAlignment="1">
      <alignment horizontal="center" vertical="center" wrapText="1"/>
    </xf>
    <xf numFmtId="0" fontId="20" fillId="0" borderId="6" xfId="15" applyFont="1" applyBorder="1" applyAlignment="1">
      <alignment horizontal="center" vertical="center" wrapText="1"/>
    </xf>
    <xf numFmtId="0" fontId="5" fillId="0" borderId="17" xfId="15" applyFont="1" applyBorder="1" applyAlignment="1">
      <alignment horizontal="center" vertical="center" wrapText="1"/>
    </xf>
    <xf numFmtId="0" fontId="5" fillId="0" borderId="5" xfId="15" applyFont="1" applyBorder="1" applyAlignment="1">
      <alignment horizontal="center" vertical="center" wrapText="1"/>
    </xf>
    <xf numFmtId="0" fontId="5" fillId="0" borderId="7" xfId="15" applyFont="1" applyBorder="1" applyAlignment="1">
      <alignment horizontal="center" vertical="center" wrapText="1"/>
    </xf>
    <xf numFmtId="0" fontId="5" fillId="0" borderId="8" xfId="15" applyFont="1" applyBorder="1" applyAlignment="1">
      <alignment horizontal="center" vertical="center" wrapText="1"/>
    </xf>
    <xf numFmtId="0" fontId="5" fillId="0" borderId="9" xfId="15" applyFont="1" applyBorder="1" applyAlignment="1">
      <alignment horizontal="center" vertical="center" wrapText="1"/>
    </xf>
    <xf numFmtId="0" fontId="20" fillId="0" borderId="0" xfId="15" applyFont="1" applyAlignment="1">
      <alignment horizontal="center" vertical="center" wrapText="1"/>
    </xf>
    <xf numFmtId="0" fontId="20" fillId="0" borderId="13" xfId="15" applyFont="1" applyBorder="1" applyAlignment="1">
      <alignment horizontal="center" vertical="center" wrapText="1"/>
    </xf>
    <xf numFmtId="0" fontId="20" fillId="0" borderId="15" xfId="15" applyFont="1" applyBorder="1" applyAlignment="1">
      <alignment horizontal="center" vertical="center" wrapText="1"/>
    </xf>
    <xf numFmtId="0" fontId="20" fillId="0" borderId="14" xfId="15" applyFont="1" applyBorder="1" applyAlignment="1">
      <alignment horizontal="center" vertical="center" wrapText="1"/>
    </xf>
    <xf numFmtId="42" fontId="5" fillId="9" borderId="1" xfId="3" applyFont="1" applyFill="1" applyBorder="1"/>
    <xf numFmtId="42" fontId="7" fillId="9" borderId="1" xfId="3" applyFont="1" applyFill="1" applyBorder="1"/>
    <xf numFmtId="42" fontId="42" fillId="9" borderId="1" xfId="3" applyFont="1" applyFill="1" applyBorder="1"/>
    <xf numFmtId="42" fontId="41" fillId="9" borderId="1" xfId="3" applyFont="1" applyFill="1" applyBorder="1"/>
    <xf numFmtId="9" fontId="5" fillId="0" borderId="0" xfId="0" applyNumberFormat="1" applyFont="1" applyAlignment="1">
      <alignment horizontal="center" vertical="center" wrapText="1"/>
    </xf>
    <xf numFmtId="42" fontId="5" fillId="0" borderId="0" xfId="1" applyNumberFormat="1" applyFont="1" applyAlignment="1">
      <alignment horizontal="center" vertical="center" wrapText="1"/>
    </xf>
    <xf numFmtId="42" fontId="5" fillId="0" borderId="0" xfId="3" applyFont="1" applyAlignment="1">
      <alignment horizontal="center" vertical="center" wrapText="1"/>
    </xf>
    <xf numFmtId="164" fontId="5" fillId="0" borderId="0" xfId="1" applyNumberFormat="1" applyFont="1"/>
    <xf numFmtId="9" fontId="42" fillId="0" borderId="0" xfId="1" applyFont="1"/>
    <xf numFmtId="42" fontId="41" fillId="0" borderId="0" xfId="3" applyFont="1"/>
    <xf numFmtId="10" fontId="5" fillId="0" borderId="0" xfId="0" applyNumberFormat="1" applyFont="1" applyAlignment="1">
      <alignment horizontal="center" vertical="center" wrapText="1"/>
    </xf>
    <xf numFmtId="8" fontId="5" fillId="0" borderId="0" xfId="0" applyNumberFormat="1" applyFont="1" applyAlignment="1">
      <alignment horizontal="center" vertical="center" wrapText="1"/>
    </xf>
    <xf numFmtId="0" fontId="46" fillId="26" borderId="20" xfId="0" applyFont="1" applyFill="1" applyBorder="1" applyAlignment="1">
      <alignment horizontal="center" vertical="center" wrapText="1"/>
    </xf>
    <xf numFmtId="0" fontId="46" fillId="26" borderId="0" xfId="0" applyFont="1" applyFill="1" applyAlignment="1">
      <alignment horizontal="center" vertical="center" wrapText="1"/>
    </xf>
    <xf numFmtId="0" fontId="46" fillId="26" borderId="19" xfId="0" applyFont="1" applyFill="1" applyBorder="1" applyAlignment="1">
      <alignment horizontal="center" vertical="center" wrapText="1"/>
    </xf>
    <xf numFmtId="0" fontId="46" fillId="31" borderId="20" xfId="0" applyFont="1" applyFill="1" applyBorder="1" applyAlignment="1">
      <alignment horizontal="center" vertical="center" wrapText="1"/>
    </xf>
    <xf numFmtId="0" fontId="46" fillId="31" borderId="0" xfId="0" applyFont="1" applyFill="1" applyAlignment="1">
      <alignment horizontal="center" vertical="center" wrapText="1"/>
    </xf>
    <xf numFmtId="0" fontId="46" fillId="31" borderId="19" xfId="0" applyFont="1" applyFill="1" applyBorder="1" applyAlignment="1">
      <alignment horizontal="center" vertical="center" wrapText="1"/>
    </xf>
    <xf numFmtId="0" fontId="46" fillId="5" borderId="20" xfId="0" applyFont="1" applyFill="1" applyBorder="1" applyAlignment="1">
      <alignment horizontal="center" vertical="center" wrapText="1"/>
    </xf>
    <xf numFmtId="0" fontId="46" fillId="5" borderId="0" xfId="0" applyFont="1" applyFill="1" applyAlignment="1">
      <alignment horizontal="center" vertical="center" wrapText="1"/>
    </xf>
    <xf numFmtId="0" fontId="46" fillId="5" borderId="19" xfId="0" applyFont="1" applyFill="1" applyBorder="1" applyAlignment="1">
      <alignment horizontal="center" vertical="center" wrapText="1"/>
    </xf>
    <xf numFmtId="0" fontId="47" fillId="0" borderId="24" xfId="0" applyFont="1" applyBorder="1" applyAlignment="1">
      <alignment horizontal="center" vertical="center" wrapText="1"/>
    </xf>
    <xf numFmtId="0" fontId="46" fillId="4" borderId="20" xfId="0" applyFont="1" applyFill="1" applyBorder="1" applyAlignment="1">
      <alignment horizontal="center" vertical="center" wrapText="1"/>
    </xf>
    <xf numFmtId="0" fontId="46" fillId="4" borderId="0" xfId="0" applyFont="1" applyFill="1" applyAlignment="1">
      <alignment horizontal="center" vertical="center" wrapText="1"/>
    </xf>
    <xf numFmtId="0" fontId="46" fillId="4" borderId="19" xfId="0" applyFont="1" applyFill="1" applyBorder="1" applyAlignment="1">
      <alignment horizontal="center" vertical="center" wrapText="1"/>
    </xf>
    <xf numFmtId="17" fontId="20" fillId="23" borderId="13" xfId="0" applyNumberFormat="1" applyFont="1" applyFill="1" applyBorder="1" applyAlignment="1">
      <alignment horizontal="center" vertical="center" wrapText="1"/>
    </xf>
    <xf numFmtId="17" fontId="20" fillId="23" borderId="15" xfId="0" applyNumberFormat="1" applyFont="1" applyFill="1" applyBorder="1" applyAlignment="1">
      <alignment horizontal="center" vertical="center" wrapText="1"/>
    </xf>
    <xf numFmtId="17" fontId="20" fillId="23" borderId="14" xfId="0" applyNumberFormat="1" applyFont="1" applyFill="1" applyBorder="1" applyAlignment="1">
      <alignment horizontal="center" vertical="center" wrapText="1"/>
    </xf>
    <xf numFmtId="17" fontId="38" fillId="23" borderId="13" xfId="0" applyNumberFormat="1" applyFont="1" applyFill="1" applyBorder="1" applyAlignment="1">
      <alignment horizontal="center" vertical="center" wrapText="1"/>
    </xf>
    <xf numFmtId="17" fontId="38" fillId="23" borderId="15" xfId="0" applyNumberFormat="1" applyFont="1" applyFill="1" applyBorder="1" applyAlignment="1">
      <alignment horizontal="center" vertical="center" wrapText="1"/>
    </xf>
    <xf numFmtId="17" fontId="38" fillId="23" borderId="14" xfId="0" applyNumberFormat="1" applyFont="1" applyFill="1" applyBorder="1" applyAlignment="1">
      <alignment horizontal="center" vertical="center" wrapText="1"/>
    </xf>
    <xf numFmtId="0" fontId="46" fillId="7" borderId="20" xfId="0" applyFont="1" applyFill="1" applyBorder="1" applyAlignment="1">
      <alignment horizontal="center" vertical="center" wrapText="1"/>
    </xf>
    <xf numFmtId="0" fontId="46" fillId="7" borderId="0" xfId="0" applyFont="1" applyFill="1" applyAlignment="1">
      <alignment horizontal="center" vertical="center" wrapText="1"/>
    </xf>
    <xf numFmtId="0" fontId="46" fillId="7" borderId="19" xfId="0" applyFont="1" applyFill="1" applyBorder="1" applyAlignment="1">
      <alignment horizontal="center" vertical="center" wrapText="1"/>
    </xf>
    <xf numFmtId="0" fontId="46" fillId="27" borderId="20" xfId="0" applyFont="1" applyFill="1" applyBorder="1" applyAlignment="1">
      <alignment horizontal="center" vertical="center" wrapText="1"/>
    </xf>
    <xf numFmtId="0" fontId="46" fillId="27" borderId="0" xfId="0" applyFont="1" applyFill="1" applyAlignment="1">
      <alignment horizontal="center" vertical="center" wrapText="1"/>
    </xf>
    <xf numFmtId="0" fontId="46" fillId="27" borderId="19" xfId="0" applyFont="1" applyFill="1" applyBorder="1" applyAlignment="1">
      <alignment horizontal="center" vertical="center" wrapText="1"/>
    </xf>
    <xf numFmtId="0" fontId="51" fillId="27" borderId="26" xfId="23" applyFont="1" applyFill="1" applyBorder="1" applyAlignment="1">
      <alignment horizontal="center" vertical="center" textRotation="90"/>
    </xf>
    <xf numFmtId="0" fontId="51" fillId="26" borderId="26" xfId="23" applyFont="1" applyFill="1" applyBorder="1" applyAlignment="1">
      <alignment horizontal="center" vertical="center" textRotation="90"/>
    </xf>
    <xf numFmtId="0" fontId="51" fillId="26" borderId="25" xfId="23" applyFont="1" applyFill="1" applyBorder="1" applyAlignment="1">
      <alignment horizontal="center" vertical="center" textRotation="90"/>
    </xf>
    <xf numFmtId="0" fontId="44" fillId="36" borderId="22" xfId="28" applyFont="1" applyFill="1" applyBorder="1" applyAlignment="1">
      <alignment horizontal="center" vertical="center" wrapText="1"/>
    </xf>
    <xf numFmtId="0" fontId="44" fillId="36" borderId="21" xfId="28" applyFont="1" applyFill="1" applyBorder="1" applyAlignment="1">
      <alignment horizontal="center" vertical="center" wrapText="1"/>
    </xf>
    <xf numFmtId="0" fontId="51" fillId="7" borderId="26" xfId="23" applyFont="1" applyFill="1" applyBorder="1" applyAlignment="1">
      <alignment horizontal="center" vertical="center" textRotation="90"/>
    </xf>
    <xf numFmtId="0" fontId="51" fillId="22" borderId="26" xfId="23" applyFont="1" applyFill="1" applyBorder="1" applyAlignment="1">
      <alignment horizontal="center" vertical="center" textRotation="90"/>
    </xf>
    <xf numFmtId="0" fontId="43" fillId="5" borderId="22" xfId="28" applyFont="1" applyFill="1" applyBorder="1" applyAlignment="1">
      <alignment horizontal="center" vertical="center" wrapText="1"/>
    </xf>
    <xf numFmtId="0" fontId="43" fillId="26" borderId="22" xfId="28" applyFont="1" applyFill="1" applyBorder="1" applyAlignment="1">
      <alignment horizontal="center" vertical="center" wrapText="1"/>
    </xf>
    <xf numFmtId="0" fontId="43" fillId="37" borderId="22" xfId="28" applyFont="1" applyFill="1" applyBorder="1" applyAlignment="1">
      <alignment horizontal="center" vertical="center" wrapText="1"/>
    </xf>
    <xf numFmtId="0" fontId="44" fillId="31" borderId="22" xfId="28" applyFont="1" applyFill="1" applyBorder="1" applyAlignment="1">
      <alignment horizontal="center" vertical="center" wrapText="1"/>
    </xf>
    <xf numFmtId="0" fontId="20" fillId="0" borderId="1" xfId="28" applyFont="1" applyBorder="1" applyAlignment="1" applyProtection="1">
      <alignment horizontal="center" vertical="center"/>
      <protection locked="0"/>
    </xf>
    <xf numFmtId="0" fontId="8" fillId="5" borderId="23" xfId="28" applyFont="1" applyFill="1" applyBorder="1" applyAlignment="1">
      <alignment horizontal="center" vertical="center" wrapText="1"/>
    </xf>
    <xf numFmtId="0" fontId="8" fillId="5" borderId="27" xfId="28" applyFont="1" applyFill="1" applyBorder="1" applyAlignment="1">
      <alignment horizontal="center" vertical="center" wrapText="1"/>
    </xf>
    <xf numFmtId="0" fontId="16" fillId="0" borderId="1" xfId="28" applyFont="1" applyBorder="1" applyAlignment="1" applyProtection="1">
      <alignment horizontal="center" vertical="center" wrapText="1"/>
      <protection locked="0"/>
    </xf>
    <xf numFmtId="0" fontId="51" fillId="32" borderId="26" xfId="23" applyFont="1" applyFill="1" applyBorder="1" applyAlignment="1">
      <alignment horizontal="center" vertical="center" textRotation="90"/>
    </xf>
    <xf numFmtId="0" fontId="34" fillId="23" borderId="1" xfId="0" applyFont="1" applyFill="1" applyBorder="1" applyAlignment="1">
      <alignment horizontal="center" vertical="center" textRotation="90" wrapText="1"/>
    </xf>
    <xf numFmtId="0" fontId="34" fillId="20" borderId="13" xfId="0" applyFont="1" applyFill="1" applyBorder="1" applyAlignment="1">
      <alignment horizontal="center" vertical="center" textRotation="90" wrapText="1"/>
    </xf>
    <xf numFmtId="0" fontId="34" fillId="20" borderId="15" xfId="0" applyFont="1" applyFill="1" applyBorder="1" applyAlignment="1">
      <alignment horizontal="center" vertical="center" textRotation="90" wrapText="1"/>
    </xf>
    <xf numFmtId="0" fontId="34" fillId="20" borderId="14" xfId="0" applyFont="1" applyFill="1" applyBorder="1" applyAlignment="1">
      <alignment horizontal="center" vertical="center" textRotation="90" wrapText="1"/>
    </xf>
    <xf numFmtId="0" fontId="34" fillId="9" borderId="1" xfId="0" applyFont="1" applyFill="1" applyBorder="1" applyAlignment="1">
      <alignment horizontal="center" vertical="center" textRotation="90" wrapText="1"/>
    </xf>
    <xf numFmtId="0" fontId="34" fillId="24" borderId="1" xfId="0" applyFont="1" applyFill="1" applyBorder="1" applyAlignment="1">
      <alignment horizontal="center" vertical="center" textRotation="90" wrapText="1"/>
    </xf>
    <xf numFmtId="0" fontId="34" fillId="30" borderId="1" xfId="0" applyFont="1" applyFill="1" applyBorder="1" applyAlignment="1">
      <alignment horizontal="center" vertical="center" textRotation="90" wrapText="1"/>
    </xf>
    <xf numFmtId="0" fontId="8" fillId="5" borderId="1" xfId="0" applyFont="1" applyFill="1" applyBorder="1" applyAlignment="1">
      <alignment horizontal="center" vertical="center" wrapText="1"/>
    </xf>
    <xf numFmtId="9" fontId="12" fillId="7" borderId="1" xfId="1" applyFont="1" applyFill="1" applyBorder="1" applyAlignment="1">
      <alignment horizontal="center" vertical="center" wrapText="1"/>
    </xf>
    <xf numFmtId="0" fontId="15" fillId="9" borderId="1"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cellXfs>
  <cellStyles count="29">
    <cellStyle name="Millares [0]" xfId="2" builtinId="6"/>
    <cellStyle name="Millares [0] 2 2" xfId="6" xr:uid="{0BC9CE78-10E7-4F4C-8D03-46F5FBBA9294}"/>
    <cellStyle name="Millares [0] 3 2" xfId="25" xr:uid="{47817439-788D-426C-B2A6-0630A70BCAF4}"/>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2" xfId="13" xr:uid="{81D56A09-8C1F-4F43-B831-93624209489B}"/>
    <cellStyle name="Normal 2 2 3" xfId="18" xr:uid="{3F0BDFD6-2DA8-498A-8611-D8F65888A6FF}"/>
    <cellStyle name="Normal 2 3" xfId="28" xr:uid="{9E59C2C6-33E4-4302-814F-18CE464F9412}"/>
    <cellStyle name="Normal 3" xfId="16" xr:uid="{C34CE4A3-4031-43AA-A465-9EE446C3A713}"/>
    <cellStyle name="Normal 3 2" xfId="15" xr:uid="{C9E8DE55-CE17-492E-B5AC-51014626AF20}"/>
    <cellStyle name="Normal 3 2 2 2" xfId="24" xr:uid="{32638553-F714-42DA-B625-9902D7FD7211}"/>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s>
  <dxfs count="496">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colors>
    <mruColors>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externalLink" Target="externalLinks/externalLink5.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externalLink" Target="externalLinks/externalLink11.xml"/><Relationship Id="rId79"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1.xml"/><Relationship Id="rId69" Type="http://schemas.openxmlformats.org/officeDocument/2006/relationships/externalLink" Target="externalLinks/externalLink6.xml"/><Relationship Id="rId77" Type="http://schemas.openxmlformats.org/officeDocument/2006/relationships/externalLink" Target="externalLinks/externalLink1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9.xml"/><Relationship Id="rId80"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4.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externalLink" Target="externalLinks/externalLink7.xml"/><Relationship Id="rId75"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2.xml"/><Relationship Id="rId73" Type="http://schemas.openxmlformats.org/officeDocument/2006/relationships/externalLink" Target="externalLinks/externalLink10.xml"/><Relationship Id="rId78" Type="http://schemas.openxmlformats.org/officeDocument/2006/relationships/theme" Target="theme/theme1.xml"/><Relationship Id="rId8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13.xml"/><Relationship Id="rId7" Type="http://schemas.openxmlformats.org/officeDocument/2006/relationships/worksheet" Target="worksheets/sheet7.xml"/><Relationship Id="rId71" Type="http://schemas.openxmlformats.org/officeDocument/2006/relationships/externalLink" Target="externalLinks/externalLink8.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transferencia solidaria'!$B$17</c:f>
              <c:strCache>
                <c:ptCount val="1"/>
                <c:pt idx="0">
                  <c:v>Estructura Financiera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transferencia solidaria'!$C$16:$H$16</c:f>
              <c:strCache>
                <c:ptCount val="6"/>
                <c:pt idx="0">
                  <c:v>Año 16</c:v>
                </c:pt>
                <c:pt idx="1">
                  <c:v>Año 17</c:v>
                </c:pt>
                <c:pt idx="2">
                  <c:v>Año 18</c:v>
                </c:pt>
                <c:pt idx="3">
                  <c:v>Año 19</c:v>
                </c:pt>
                <c:pt idx="4">
                  <c:v>Año 20</c:v>
                </c:pt>
                <c:pt idx="5">
                  <c:v>Año 21</c:v>
                </c:pt>
              </c:strCache>
            </c:strRef>
          </c:cat>
          <c:val>
            <c:numRef>
              <c:f>'0. transferencia solidaria'!$C$17:$H$17</c:f>
              <c:numCache>
                <c:formatCode>0.00%</c:formatCode>
                <c:ptCount val="6"/>
                <c:pt idx="0">
                  <c:v>7.5757966782139072E-2</c:v>
                </c:pt>
                <c:pt idx="1">
                  <c:v>9.9434451207274954E-2</c:v>
                </c:pt>
                <c:pt idx="2">
                  <c:v>0.10144329544087134</c:v>
                </c:pt>
                <c:pt idx="3">
                  <c:v>9.2059506582495246E-2</c:v>
                </c:pt>
                <c:pt idx="4">
                  <c:v>8.0324352745472338E-2</c:v>
                </c:pt>
                <c:pt idx="5">
                  <c:v>8.449414853936843E-2</c:v>
                </c:pt>
              </c:numCache>
            </c:numRef>
          </c:val>
          <c:extLst>
            <c:ext xmlns:c16="http://schemas.microsoft.com/office/drawing/2014/chart" uri="{C3380CC4-5D6E-409C-BE32-E72D297353CC}">
              <c16:uniqueId val="{00000000-69B1-49D1-AD55-F77369A635B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0.2"/>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'0.margen operacional depurado'!$B$22</c:f>
              <c:strCache>
                <c:ptCount val="1"/>
                <c:pt idx="0">
                  <c:v>Estructura Financiera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'0.margen operacional depurado'!$C$21:$H$21</c:f>
              <c:strCache>
                <c:ptCount val="6"/>
                <c:pt idx="0">
                  <c:v>Año 16</c:v>
                </c:pt>
                <c:pt idx="1">
                  <c:v>Año 17</c:v>
                </c:pt>
                <c:pt idx="2">
                  <c:v>Año 18</c:v>
                </c:pt>
                <c:pt idx="3">
                  <c:v>Año 19</c:v>
                </c:pt>
                <c:pt idx="4">
                  <c:v>Año 20</c:v>
                </c:pt>
                <c:pt idx="5">
                  <c:v>Año 21</c:v>
                </c:pt>
              </c:strCache>
            </c:strRef>
          </c:cat>
          <c:val>
            <c:numRef>
              <c:f>'0.margen operacional depurado'!$C$22:$H$22</c:f>
              <c:numCache>
                <c:formatCode>0.00%</c:formatCode>
                <c:ptCount val="6"/>
                <c:pt idx="0">
                  <c:v>0.58374686123936737</c:v>
                </c:pt>
                <c:pt idx="1">
                  <c:v>0.67400170370324208</c:v>
                </c:pt>
                <c:pt idx="2">
                  <c:v>0.66972038991603944</c:v>
                </c:pt>
                <c:pt idx="3">
                  <c:v>0.65951433411114313</c:v>
                </c:pt>
                <c:pt idx="4">
                  <c:v>0.74836425862292943</c:v>
                </c:pt>
                <c:pt idx="5">
                  <c:v>0.75029981398801981</c:v>
                </c:pt>
              </c:numCache>
            </c:numRef>
          </c:val>
          <c:extLst>
            <c:ext xmlns:c16="http://schemas.microsoft.com/office/drawing/2014/chart" uri="{C3380CC4-5D6E-409C-BE32-E72D297353CC}">
              <c16:uniqueId val="{00000000-53D8-47D1-94BF-C1D2CB3E59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1.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Eficiencia operativa depurad'!$B$20</c:f>
              <c:strCache>
                <c:ptCount val="1"/>
                <c:pt idx="0">
                  <c:v>Eficiencia operativa depurada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Eficiencia operativa depurad'!$C$19:$H$19</c:f>
              <c:strCache>
                <c:ptCount val="6"/>
                <c:pt idx="0">
                  <c:v>Año 16</c:v>
                </c:pt>
                <c:pt idx="1">
                  <c:v>Año 17</c:v>
                </c:pt>
                <c:pt idx="2">
                  <c:v>Año 18</c:v>
                </c:pt>
                <c:pt idx="3">
                  <c:v>Año 19</c:v>
                </c:pt>
                <c:pt idx="4">
                  <c:v>Año 20</c:v>
                </c:pt>
                <c:pt idx="5">
                  <c:v>Año 21</c:v>
                </c:pt>
              </c:strCache>
            </c:strRef>
          </c:cat>
          <c:val>
            <c:numRef>
              <c:f>'0. Eficiencia operativa depurad'!$C$20:$H$20</c:f>
              <c:numCache>
                <c:formatCode>0.00%</c:formatCode>
                <c:ptCount val="6"/>
                <c:pt idx="0">
                  <c:v>0.4290044766174631</c:v>
                </c:pt>
                <c:pt idx="1">
                  <c:v>0.35247934204993431</c:v>
                </c:pt>
                <c:pt idx="2">
                  <c:v>0.33253968507234938</c:v>
                </c:pt>
                <c:pt idx="3">
                  <c:v>0.36752787237020451</c:v>
                </c:pt>
                <c:pt idx="4">
                  <c:v>0.25588286624170725</c:v>
                </c:pt>
                <c:pt idx="5">
                  <c:v>0.28169266021566802</c:v>
                </c:pt>
              </c:numCache>
            </c:numRef>
          </c:val>
          <c:extLst>
            <c:ext xmlns:c16="http://schemas.microsoft.com/office/drawing/2014/chart" uri="{C3380CC4-5D6E-409C-BE32-E72D297353CC}">
              <c16:uniqueId val="{00000000-4998-44C4-AF6B-E238239A004A}"/>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1.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rentabilidad de las inversio'!$B$15</c:f>
              <c:strCache>
                <c:ptCount val="1"/>
                <c:pt idx="0">
                  <c:v>Estructura Financiera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rentabilidad de las inversio'!$C$14:$H$14</c:f>
              <c:strCache>
                <c:ptCount val="6"/>
                <c:pt idx="0">
                  <c:v>Año 16</c:v>
                </c:pt>
                <c:pt idx="1">
                  <c:v>Año 17</c:v>
                </c:pt>
                <c:pt idx="2">
                  <c:v>Año 18</c:v>
                </c:pt>
                <c:pt idx="3">
                  <c:v>Año 19</c:v>
                </c:pt>
                <c:pt idx="4">
                  <c:v>Año 20</c:v>
                </c:pt>
                <c:pt idx="5">
                  <c:v>Año 21</c:v>
                </c:pt>
              </c:strCache>
            </c:strRef>
          </c:cat>
          <c:val>
            <c:numRef>
              <c:f>'0. rentabilidad de las inversio'!$C$15:$H$15</c:f>
              <c:numCache>
                <c:formatCode>0.00%</c:formatCode>
                <c:ptCount val="6"/>
                <c:pt idx="0">
                  <c:v>9.5219729480968318E-4</c:v>
                </c:pt>
                <c:pt idx="1">
                  <c:v>0</c:v>
                </c:pt>
                <c:pt idx="2">
                  <c:v>0</c:v>
                </c:pt>
                <c:pt idx="3">
                  <c:v>1.645995154290782E-2</c:v>
                </c:pt>
                <c:pt idx="4">
                  <c:v>1.668026752899365E-2</c:v>
                </c:pt>
                <c:pt idx="5">
                  <c:v>1.0330995107335577E-2</c:v>
                </c:pt>
              </c:numCache>
            </c:numRef>
          </c:val>
          <c:extLst>
            <c:ext xmlns:c16="http://schemas.microsoft.com/office/drawing/2014/chart" uri="{C3380CC4-5D6E-409C-BE32-E72D297353CC}">
              <c16:uniqueId val="{00000000-32C0-411B-8388-FAEE048C9F8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1.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Estructura financiera'!$B$21</c:f>
              <c:strCache>
                <c:ptCount val="1"/>
                <c:pt idx="0">
                  <c:v>Estructura Financiera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Estructura financiera'!$C$20:$H$20</c:f>
              <c:strCache>
                <c:ptCount val="6"/>
                <c:pt idx="0">
                  <c:v>Año 16</c:v>
                </c:pt>
                <c:pt idx="1">
                  <c:v>Año 17</c:v>
                </c:pt>
                <c:pt idx="2">
                  <c:v>Año 18</c:v>
                </c:pt>
                <c:pt idx="3">
                  <c:v>Año 19</c:v>
                </c:pt>
                <c:pt idx="4">
                  <c:v>Año 20</c:v>
                </c:pt>
                <c:pt idx="5">
                  <c:v>Año 21</c:v>
                </c:pt>
              </c:strCache>
            </c:strRef>
          </c:cat>
          <c:val>
            <c:numRef>
              <c:f>'0. Estructura financiera'!$C$21:$H$21</c:f>
              <c:numCache>
                <c:formatCode>0.00%</c:formatCode>
                <c:ptCount val="6"/>
                <c:pt idx="0">
                  <c:v>1.2513676680347543</c:v>
                </c:pt>
                <c:pt idx="1">
                  <c:v>1.29750892527284</c:v>
                </c:pt>
                <c:pt idx="2">
                  <c:v>1.3491363024079197</c:v>
                </c:pt>
                <c:pt idx="3">
                  <c:v>1.3383909384022237</c:v>
                </c:pt>
                <c:pt idx="4">
                  <c:v>1.3588587609331542</c:v>
                </c:pt>
                <c:pt idx="5">
                  <c:v>1.3822397208597779</c:v>
                </c:pt>
              </c:numCache>
            </c:numRef>
          </c:val>
          <c:extLst>
            <c:ext xmlns:c16="http://schemas.microsoft.com/office/drawing/2014/chart" uri="{C3380CC4-5D6E-409C-BE32-E72D297353CC}">
              <c16:uniqueId val="{00000000-86DF-4970-B5C5-2A7157AAA12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1.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ALN sobre aportes y pasivos'!$B$21</c:f>
              <c:strCache>
                <c:ptCount val="1"/>
                <c:pt idx="0">
                  <c:v>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ALN sobre aportes y pasivos'!$C$20:$H$20</c:f>
              <c:strCache>
                <c:ptCount val="6"/>
                <c:pt idx="0">
                  <c:v>Año 16</c:v>
                </c:pt>
                <c:pt idx="1">
                  <c:v>Año 17</c:v>
                </c:pt>
                <c:pt idx="2">
                  <c:v>Año 18</c:v>
                </c:pt>
                <c:pt idx="3">
                  <c:v>Año 19</c:v>
                </c:pt>
                <c:pt idx="4">
                  <c:v>Año 20</c:v>
                </c:pt>
                <c:pt idx="5">
                  <c:v>Año 21</c:v>
                </c:pt>
              </c:strCache>
            </c:strRef>
          </c:cat>
          <c:val>
            <c:numRef>
              <c:f>'0. ALN sobre aportes y pasivos'!$C$21:$H$21</c:f>
              <c:numCache>
                <c:formatCode>0.00%</c:formatCode>
                <c:ptCount val="6"/>
                <c:pt idx="0">
                  <c:v>8.5835641048563963E-2</c:v>
                </c:pt>
                <c:pt idx="1">
                  <c:v>9.1250828532857112E-2</c:v>
                </c:pt>
                <c:pt idx="2">
                  <c:v>0.10685809607328618</c:v>
                </c:pt>
                <c:pt idx="3">
                  <c:v>0.19527978175569832</c:v>
                </c:pt>
                <c:pt idx="4">
                  <c:v>9.279952984297149E-2</c:v>
                </c:pt>
                <c:pt idx="5">
                  <c:v>0.12173832703689444</c:v>
                </c:pt>
              </c:numCache>
            </c:numRef>
          </c:val>
          <c:extLst>
            <c:ext xmlns:c16="http://schemas.microsoft.com/office/drawing/2014/chart" uri="{C3380CC4-5D6E-409C-BE32-E72D297353CC}">
              <c16:uniqueId val="{00000000-3974-4748-936A-BF8AB33B1A4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0.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039141080519298"/>
          <c:y val="0"/>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Rentabilidad de la cartera'!$B$27</c:f>
              <c:strCache>
                <c:ptCount val="1"/>
                <c:pt idx="0">
                  <c:v>Rentabilidad de la cartera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Rentabilidad de la cartera'!$C$26:$H$26</c:f>
              <c:strCache>
                <c:ptCount val="6"/>
                <c:pt idx="0">
                  <c:v>Año 16</c:v>
                </c:pt>
                <c:pt idx="1">
                  <c:v>Año 17</c:v>
                </c:pt>
                <c:pt idx="2">
                  <c:v>Año 18</c:v>
                </c:pt>
                <c:pt idx="3">
                  <c:v>Año 19</c:v>
                </c:pt>
                <c:pt idx="4">
                  <c:v>Año 20</c:v>
                </c:pt>
                <c:pt idx="5">
                  <c:v>Año 21</c:v>
                </c:pt>
              </c:strCache>
            </c:strRef>
          </c:cat>
          <c:val>
            <c:numRef>
              <c:f>'0. Rentabilidad de la cartera'!$C$27:$H$27</c:f>
              <c:numCache>
                <c:formatCode>0.00%</c:formatCode>
                <c:ptCount val="6"/>
                <c:pt idx="0">
                  <c:v>0.16910830395918663</c:v>
                </c:pt>
                <c:pt idx="1">
                  <c:v>0.17940687584796405</c:v>
                </c:pt>
                <c:pt idx="2">
                  <c:v>0.1763426457339492</c:v>
                </c:pt>
                <c:pt idx="3">
                  <c:v>0.17865177590320858</c:v>
                </c:pt>
                <c:pt idx="4">
                  <c:v>0.16084339261010519</c:v>
                </c:pt>
                <c:pt idx="5">
                  <c:v>0.13828383863084642</c:v>
                </c:pt>
              </c:numCache>
            </c:numRef>
          </c:val>
          <c:extLst>
            <c:ext xmlns:c16="http://schemas.microsoft.com/office/drawing/2014/chart" uri="{C3380CC4-5D6E-409C-BE32-E72D297353CC}">
              <c16:uniqueId val="{00000000-679F-4098-8A51-5A0D9DE84665}"/>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0.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'0. Participacion cartera'!$B$19</c:f>
              <c:strCache>
                <c:ptCount val="1"/>
                <c:pt idx="0">
                  <c:v>Participacion de cartera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'0. Participacion cartera'!$C$18:$H$18</c:f>
              <c:strCache>
                <c:ptCount val="6"/>
                <c:pt idx="0">
                  <c:v>Año 16</c:v>
                </c:pt>
                <c:pt idx="1">
                  <c:v>Año 17</c:v>
                </c:pt>
                <c:pt idx="2">
                  <c:v>Año 18</c:v>
                </c:pt>
                <c:pt idx="3">
                  <c:v>Año 19</c:v>
                </c:pt>
                <c:pt idx="4">
                  <c:v>Año 20</c:v>
                </c:pt>
                <c:pt idx="5">
                  <c:v>Año 21</c:v>
                </c:pt>
              </c:strCache>
            </c:strRef>
          </c:cat>
          <c:val>
            <c:numRef>
              <c:f>'0. Participacion cartera'!$C$19:$H$19</c:f>
              <c:numCache>
                <c:formatCode>0.00%</c:formatCode>
                <c:ptCount val="6"/>
                <c:pt idx="0">
                  <c:v>0.84405506812196474</c:v>
                </c:pt>
                <c:pt idx="1">
                  <c:v>0.85089564352596037</c:v>
                </c:pt>
                <c:pt idx="2">
                  <c:v>0.86744573371161537</c:v>
                </c:pt>
                <c:pt idx="3">
                  <c:v>0.82283448493339317</c:v>
                </c:pt>
                <c:pt idx="4">
                  <c:v>0.91119731514631597</c:v>
                </c:pt>
                <c:pt idx="5">
                  <c:v>0.88911625726681343</c:v>
                </c:pt>
              </c:numCache>
            </c:numRef>
          </c:val>
          <c:extLst>
            <c:ext xmlns:c16="http://schemas.microsoft.com/office/drawing/2014/chart" uri="{C3380CC4-5D6E-409C-BE32-E72D297353CC}">
              <c16:uniqueId val="{00000000-0536-44D5-B38E-3D871FEACBF5}"/>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Cartera'!$C$74:$H$74</c:f>
              <c:strCache>
                <c:ptCount val="6"/>
                <c:pt idx="0">
                  <c:v>Año 16</c:v>
                </c:pt>
                <c:pt idx="1">
                  <c:v>Año 17</c:v>
                </c:pt>
                <c:pt idx="2">
                  <c:v>Año 18</c:v>
                </c:pt>
                <c:pt idx="3">
                  <c:v>Año 19</c:v>
                </c:pt>
                <c:pt idx="4">
                  <c:v>Año 20</c:v>
                </c:pt>
                <c:pt idx="5">
                  <c:v>Año 21</c:v>
                </c:pt>
              </c:strCache>
            </c:strRef>
          </c:cat>
          <c:val>
            <c:numRef>
              <c:f>'1. SARC - Calidad Cartera'!$C$75:$H$75</c:f>
              <c:numCache>
                <c:formatCode>0.00%</c:formatCode>
                <c:ptCount val="6"/>
                <c:pt idx="0">
                  <c:v>5.6210360991029287E-2</c:v>
                </c:pt>
                <c:pt idx="1">
                  <c:v>4.5849493791317024E-2</c:v>
                </c:pt>
                <c:pt idx="2">
                  <c:v>4.3072514021321444E-2</c:v>
                </c:pt>
                <c:pt idx="3">
                  <c:v>6.7106727146890727E-2</c:v>
                </c:pt>
                <c:pt idx="4">
                  <c:v>7.3696707788872592E-2</c:v>
                </c:pt>
                <c:pt idx="5">
                  <c:v>5.9960268847597774E-2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castigo)'!$C$76:$H$76</c:f>
              <c:strCache>
                <c:ptCount val="6"/>
                <c:pt idx="0">
                  <c:v>Año 16</c:v>
                </c:pt>
                <c:pt idx="1">
                  <c:v>Año 17</c:v>
                </c:pt>
                <c:pt idx="2">
                  <c:v>Año 18</c:v>
                </c:pt>
                <c:pt idx="3">
                  <c:v>Año 19</c:v>
                </c:pt>
                <c:pt idx="4">
                  <c:v>Año 20</c:v>
                </c:pt>
                <c:pt idx="5">
                  <c:v>Año 21</c:v>
                </c:pt>
              </c:strCache>
            </c:strRef>
          </c:cat>
          <c:val>
            <c:numRef>
              <c:f>'1. SARC - Calidad (con castigo)'!$C$77:$H$77</c:f>
              <c:numCache>
                <c:formatCode>0.00%</c:formatCode>
                <c:ptCount val="6"/>
                <c:pt idx="0">
                  <c:v>6.5350117863266E-2</c:v>
                </c:pt>
                <c:pt idx="1">
                  <c:v>5.4587795793681296E-2</c:v>
                </c:pt>
                <c:pt idx="2">
                  <c:v>5.0099851264539058E-2</c:v>
                </c:pt>
                <c:pt idx="3">
                  <c:v>7.5682438112201142E-2</c:v>
                </c:pt>
                <c:pt idx="4">
                  <c:v>8.095529622055142E-2</c:v>
                </c:pt>
                <c:pt idx="5">
                  <c:v>6.6521265154746781E-2</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LBZ'!$C$20:$G$20</c:f>
              <c:strCache>
                <c:ptCount val="5"/>
                <c:pt idx="0">
                  <c:v>Año 16</c:v>
                </c:pt>
                <c:pt idx="1">
                  <c:v>Año 17</c:v>
                </c:pt>
                <c:pt idx="2">
                  <c:v>Año 18</c:v>
                </c:pt>
                <c:pt idx="3">
                  <c:v>Año 19</c:v>
                </c:pt>
                <c:pt idx="4">
                  <c:v>Año 20</c:v>
                </c:pt>
              </c:strCache>
            </c:strRef>
          </c:cat>
          <c:val>
            <c:numRef>
              <c:f>'2. SARC - Calidad Cons sin LBZ'!$C$21:$G$21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LBZ'!$C$29:$G$29</c:f>
              <c:strCache>
                <c:ptCount val="5"/>
                <c:pt idx="0">
                  <c:v>Año 16</c:v>
                </c:pt>
                <c:pt idx="1">
                  <c:v>Año 17</c:v>
                </c:pt>
                <c:pt idx="2">
                  <c:v>Año 18</c:v>
                </c:pt>
                <c:pt idx="3">
                  <c:v>Año 19</c:v>
                </c:pt>
                <c:pt idx="4">
                  <c:v>Año 20</c:v>
                </c:pt>
              </c:strCache>
            </c:strRef>
          </c:cat>
          <c:val>
            <c:numRef>
              <c:f>'3. SARC - Calidad Cons LBZ'!$C$30:$G$30</c:f>
              <c:numCache>
                <c:formatCode>0.00%</c:formatCode>
                <c:ptCount val="5"/>
                <c:pt idx="0">
                  <c:v>5.6210360991029287E-2</c:v>
                </c:pt>
                <c:pt idx="1">
                  <c:v>4.5849493791317024E-2</c:v>
                </c:pt>
                <c:pt idx="2">
                  <c:v>4.3072514021321444E-2</c:v>
                </c:pt>
                <c:pt idx="3">
                  <c:v>6.7106727146890727E-2</c:v>
                </c:pt>
                <c:pt idx="4">
                  <c:v>7.3696707788872592E-2</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Comercial'!$C$20:$G$20</c:f>
              <c:strCache>
                <c:ptCount val="5"/>
                <c:pt idx="0">
                  <c:v>Año 16</c:v>
                </c:pt>
                <c:pt idx="1">
                  <c:v>Año 17</c:v>
                </c:pt>
                <c:pt idx="2">
                  <c:v>Año 18</c:v>
                </c:pt>
                <c:pt idx="3">
                  <c:v>Año 19</c:v>
                </c:pt>
                <c:pt idx="4">
                  <c:v>Año 20</c:v>
                </c:pt>
              </c:strCache>
            </c:strRef>
          </c:cat>
          <c:val>
            <c:numRef>
              <c:f>'4. SARC - Calidad Comercial'!$C$21:$G$21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MICRO'!$C$26:$G$26</c:f>
              <c:strCache>
                <c:ptCount val="5"/>
                <c:pt idx="0">
                  <c:v>Año 16</c:v>
                </c:pt>
                <c:pt idx="1">
                  <c:v>Año 17</c:v>
                </c:pt>
                <c:pt idx="2">
                  <c:v>Año 18</c:v>
                </c:pt>
                <c:pt idx="3">
                  <c:v>Año 19</c:v>
                </c:pt>
                <c:pt idx="4">
                  <c:v>Año 20</c:v>
                </c:pt>
              </c:strCache>
            </c:strRef>
          </c:cat>
          <c:val>
            <c:numRef>
              <c:f>'5. SARC - Calidad MICRO'!$C$27:$G$27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VIVI'!$C$29:$G$29</c:f>
              <c:strCache>
                <c:ptCount val="5"/>
                <c:pt idx="0">
                  <c:v>Año 16</c:v>
                </c:pt>
                <c:pt idx="1">
                  <c:v>Año 17</c:v>
                </c:pt>
                <c:pt idx="2">
                  <c:v>Año 18</c:v>
                </c:pt>
                <c:pt idx="3">
                  <c:v>Año 19</c:v>
                </c:pt>
                <c:pt idx="4">
                  <c:v>Año 20</c:v>
                </c:pt>
              </c:strCache>
            </c:strRef>
          </c:cat>
          <c:val>
            <c:numRef>
              <c:f>'6. SARC - Calidad VIVI'!$C$30:$G$30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3.6517309768115867E-2</c:v>
                </c:pt>
                <c:pt idx="1">
                  <c:v>3.7123347373930679E-2</c:v>
                </c:pt>
                <c:pt idx="2">
                  <c:v>3.5866628729040714E-2</c:v>
                </c:pt>
                <c:pt idx="3">
                  <c:v>4.5048016713650829E-2</c:v>
                </c:pt>
                <c:pt idx="4">
                  <c:v>5.140294617197709E-2</c:v>
                </c:pt>
                <c:pt idx="5">
                  <c:v>4.8378393779787296E-2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consumo'!$C$45:$G$45</c:f>
              <c:strCache>
                <c:ptCount val="5"/>
                <c:pt idx="0">
                  <c:v>Año 16</c:v>
                </c:pt>
                <c:pt idx="1">
                  <c:v>Año 17</c:v>
                </c:pt>
                <c:pt idx="2">
                  <c:v>Año 18</c:v>
                </c:pt>
                <c:pt idx="3">
                  <c:v>Año 19</c:v>
                </c:pt>
                <c:pt idx="4">
                  <c:v>Año 20</c:v>
                </c:pt>
              </c:strCache>
            </c:strRef>
          </c:cat>
          <c:val>
            <c:numRef>
              <c:f>'7. SARC - Cobertura consumo'!$C$46:$G$46</c:f>
              <c:numCache>
                <c:formatCode>0.00%</c:formatCode>
                <c:ptCount val="5"/>
                <c:pt idx="0">
                  <c:v>0.29574132989635354</c:v>
                </c:pt>
                <c:pt idx="1">
                  <c:v>0.3756264437113474</c:v>
                </c:pt>
                <c:pt idx="2">
                  <c:v>0.37031129122695261</c:v>
                </c:pt>
                <c:pt idx="3">
                  <c:v>0.37458206785865161</c:v>
                </c:pt>
                <c:pt idx="4">
                  <c:v>0.42711650871945539</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comercial'!$C$28:$G$28</c:f>
              <c:strCache>
                <c:ptCount val="5"/>
                <c:pt idx="0">
                  <c:v>Año 16</c:v>
                </c:pt>
                <c:pt idx="1">
                  <c:v>Año 17</c:v>
                </c:pt>
                <c:pt idx="2">
                  <c:v>Año 18</c:v>
                </c:pt>
                <c:pt idx="3">
                  <c:v>Año 19</c:v>
                </c:pt>
                <c:pt idx="4">
                  <c:v>Año 20</c:v>
                </c:pt>
              </c:strCache>
            </c:strRef>
          </c:cat>
          <c:val>
            <c:numRef>
              <c:f>'8. SARC - Cobertura comercial'!$C$29:$G$29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MICRO'!$C$28:$G$28</c:f>
              <c:strCache>
                <c:ptCount val="5"/>
                <c:pt idx="0">
                  <c:v>Año 16</c:v>
                </c:pt>
                <c:pt idx="1">
                  <c:v>Año 17</c:v>
                </c:pt>
                <c:pt idx="2">
                  <c:v>Año 18</c:v>
                </c:pt>
                <c:pt idx="3">
                  <c:v>Año 19</c:v>
                </c:pt>
                <c:pt idx="4">
                  <c:v>Año 20</c:v>
                </c:pt>
              </c:strCache>
            </c:strRef>
          </c:cat>
          <c:val>
            <c:numRef>
              <c:f>'8. SARC - Cobertura MICRO'!$C$29:$G$29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VIVI'!$C$32:$G$32</c:f>
              <c:strCache>
                <c:ptCount val="5"/>
                <c:pt idx="0">
                  <c:v>Año 16</c:v>
                </c:pt>
                <c:pt idx="1">
                  <c:v>Año 17</c:v>
                </c:pt>
                <c:pt idx="2">
                  <c:v>Año 18</c:v>
                </c:pt>
                <c:pt idx="3">
                  <c:v>Año 19</c:v>
                </c:pt>
                <c:pt idx="4">
                  <c:v>Año 20</c:v>
                </c:pt>
              </c:strCache>
            </c:strRef>
          </c:cat>
          <c:val>
            <c:numRef>
              <c:f>'8. SARC - Cobertura VIVI'!$C$33:$G$33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9.1415332435451635E-2</c:v>
                </c:pt>
                <c:pt idx="1">
                  <c:v>9.5489565577422386E-2</c:v>
                </c:pt>
                <c:pt idx="2">
                  <c:v>-1.7397081694378036E-3</c:v>
                </c:pt>
                <c:pt idx="3">
                  <c:v>0.23781694397163866</c:v>
                </c:pt>
                <c:pt idx="4">
                  <c:v>1.5769686132784955E-2</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LBZ'!$C$10:$F$10</c:f>
              <c:strCache>
                <c:ptCount val="4"/>
                <c:pt idx="0">
                  <c:v>Año 17</c:v>
                </c:pt>
                <c:pt idx="1">
                  <c:v>Año 18</c:v>
                </c:pt>
                <c:pt idx="2">
                  <c:v>Año 19</c:v>
                </c:pt>
                <c:pt idx="3">
                  <c:v>Año 20</c:v>
                </c:pt>
              </c:strCache>
            </c:strRef>
          </c:cat>
          <c:val>
            <c:numRef>
              <c:f>'10. SARC - Crecim CONS sin LBZ'!$C$11:$F$11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LBZ'!$C$15:$F$15</c:f>
              <c:strCache>
                <c:ptCount val="4"/>
                <c:pt idx="0">
                  <c:v>Año 17</c:v>
                </c:pt>
                <c:pt idx="1">
                  <c:v>Año 18</c:v>
                </c:pt>
                <c:pt idx="2">
                  <c:v>Año 19</c:v>
                </c:pt>
                <c:pt idx="3">
                  <c:v>Año 20</c:v>
                </c:pt>
              </c:strCache>
            </c:strRef>
          </c:cat>
          <c:val>
            <c:numRef>
              <c:f>'11. SARC Crecim Cons LBZ'!$C$16:$F$16</c:f>
              <c:numCache>
                <c:formatCode>0.00%</c:formatCode>
                <c:ptCount val="4"/>
                <c:pt idx="0">
                  <c:v>9.1415332435451635E-2</c:v>
                </c:pt>
                <c:pt idx="1">
                  <c:v>9.5489565577422386E-2</c:v>
                </c:pt>
                <c:pt idx="2">
                  <c:v>-1.7397081694378036E-3</c:v>
                </c:pt>
                <c:pt idx="3">
                  <c:v>0.23781694397163866</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CCIAL'!$C$10:$F$10</c:f>
              <c:strCache>
                <c:ptCount val="4"/>
                <c:pt idx="0">
                  <c:v>Año 17</c:v>
                </c:pt>
                <c:pt idx="1">
                  <c:v>Año 18</c:v>
                </c:pt>
                <c:pt idx="2">
                  <c:v>Año 19</c:v>
                </c:pt>
                <c:pt idx="3">
                  <c:v>Año 20</c:v>
                </c:pt>
              </c:strCache>
            </c:strRef>
          </c:cat>
          <c:val>
            <c:numRef>
              <c:f>'12. SARC Crecim CCIAL'!$C$11:$F$11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MICRO'!$C$11:$F$11</c:f>
              <c:strCache>
                <c:ptCount val="4"/>
                <c:pt idx="0">
                  <c:v>Año 17</c:v>
                </c:pt>
                <c:pt idx="1">
                  <c:v>Año 18</c:v>
                </c:pt>
                <c:pt idx="2">
                  <c:v>Año 19</c:v>
                </c:pt>
                <c:pt idx="3">
                  <c:v>Año 20</c:v>
                </c:pt>
              </c:strCache>
            </c:strRef>
          </c:cat>
          <c:val>
            <c:numRef>
              <c:f>'13. SARC Crecim MICRO'!$C$12:$F$12</c:f>
              <c:numCache>
                <c:formatCode>0.00%</c:formatCode>
                <c:ptCount val="4"/>
                <c:pt idx="0">
                  <c:v>0</c:v>
                </c:pt>
                <c:pt idx="1">
                  <c:v>0</c:v>
                </c:pt>
                <c:pt idx="2">
                  <c:v>0</c:v>
                </c:pt>
                <c:pt idx="3">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VIVI'!$C$15:$F$15</c:f>
              <c:strCache>
                <c:ptCount val="4"/>
                <c:pt idx="0">
                  <c:v>Año 17</c:v>
                </c:pt>
                <c:pt idx="1">
                  <c:v>Año 18</c:v>
                </c:pt>
                <c:pt idx="2">
                  <c:v>Año 19</c:v>
                </c:pt>
                <c:pt idx="3">
                  <c:v>Año 20</c:v>
                </c:pt>
              </c:strCache>
            </c:strRef>
          </c:cat>
          <c:val>
            <c:numRef>
              <c:f>'14. SARC Crecim VIVI'!$C$16:$F$16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mora'!$C$60:$F$60</c:f>
              <c:strCache>
                <c:ptCount val="4"/>
                <c:pt idx="0">
                  <c:v>Año 17</c:v>
                </c:pt>
                <c:pt idx="1">
                  <c:v>Año 18</c:v>
                </c:pt>
                <c:pt idx="2">
                  <c:v>Año 19</c:v>
                </c:pt>
                <c:pt idx="3">
                  <c:v>Año 20</c:v>
                </c:pt>
              </c:strCache>
            </c:strRef>
          </c:cat>
          <c:val>
            <c:numRef>
              <c:f>'15. SARC Crecim mora'!$C$61:$F$61</c:f>
              <c:numCache>
                <c:formatCode>0.00%</c:formatCode>
                <c:ptCount val="4"/>
                <c:pt idx="0">
                  <c:v>-0.10975770968214293</c:v>
                </c:pt>
                <c:pt idx="1">
                  <c:v>2.9138726990282748E-2</c:v>
                </c:pt>
                <c:pt idx="2">
                  <c:v>0.55528374759569776</c:v>
                </c:pt>
                <c:pt idx="3">
                  <c:v>0.35937241308630519</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LBZ'!$C$16:$F$16</c:f>
              <c:strCache>
                <c:ptCount val="4"/>
                <c:pt idx="0">
                  <c:v>Año 17</c:v>
                </c:pt>
                <c:pt idx="1">
                  <c:v>Año 18</c:v>
                </c:pt>
                <c:pt idx="2">
                  <c:v>Año 19</c:v>
                </c:pt>
                <c:pt idx="3">
                  <c:v>Año 20</c:v>
                </c:pt>
              </c:strCache>
            </c:strRef>
          </c:cat>
          <c:val>
            <c:numRef>
              <c:f>'16. SARC &gt; mora Cons SIN LBZ'!$C$17:$F$17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LBZ'!$C$20:$F$20</c:f>
              <c:strCache>
                <c:ptCount val="4"/>
                <c:pt idx="0">
                  <c:v>Año 17</c:v>
                </c:pt>
                <c:pt idx="1">
                  <c:v>Año 18</c:v>
                </c:pt>
                <c:pt idx="2">
                  <c:v>Año 19</c:v>
                </c:pt>
                <c:pt idx="3">
                  <c:v>Año 20</c:v>
                </c:pt>
              </c:strCache>
            </c:strRef>
          </c:cat>
          <c:val>
            <c:numRef>
              <c:f>'17. SARC &gt; mora Cons LBZ'!$C$21:$F$21</c:f>
              <c:numCache>
                <c:formatCode>0.00%</c:formatCode>
                <c:ptCount val="4"/>
                <c:pt idx="0">
                  <c:v>-0.10975770968214293</c:v>
                </c:pt>
                <c:pt idx="1">
                  <c:v>2.9138726990282748E-2</c:v>
                </c:pt>
                <c:pt idx="2">
                  <c:v>0.55528374759569776</c:v>
                </c:pt>
                <c:pt idx="3">
                  <c:v>0.35937241308630519</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CCIAL'!$C$16:$F$16</c:f>
              <c:strCache>
                <c:ptCount val="4"/>
                <c:pt idx="0">
                  <c:v>Año 17</c:v>
                </c:pt>
                <c:pt idx="1">
                  <c:v>Año 18</c:v>
                </c:pt>
                <c:pt idx="2">
                  <c:v>Año 19</c:v>
                </c:pt>
                <c:pt idx="3">
                  <c:v>Año 20</c:v>
                </c:pt>
              </c:strCache>
            </c:strRef>
          </c:cat>
          <c:val>
            <c:numRef>
              <c:f>'18. SARC &gt; mora CCIAL'!$C$17:$F$17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MICRO'!$C$20:$F$20</c:f>
              <c:strCache>
                <c:ptCount val="4"/>
                <c:pt idx="0">
                  <c:v>Año 17</c:v>
                </c:pt>
                <c:pt idx="1">
                  <c:v>Año 18</c:v>
                </c:pt>
                <c:pt idx="2">
                  <c:v>Año 19</c:v>
                </c:pt>
                <c:pt idx="3">
                  <c:v>Año 20</c:v>
                </c:pt>
              </c:strCache>
            </c:strRef>
          </c:cat>
          <c:val>
            <c:numRef>
              <c:f>'19. SARC &gt; mora MICRO'!$C$21:$F$21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VIVI'!$C$20:$F$20</c:f>
              <c:strCache>
                <c:ptCount val="4"/>
                <c:pt idx="0">
                  <c:v>Año 17</c:v>
                </c:pt>
                <c:pt idx="1">
                  <c:v>Año 18</c:v>
                </c:pt>
                <c:pt idx="2">
                  <c:v>Año 19</c:v>
                </c:pt>
                <c:pt idx="3">
                  <c:v>Año 20</c:v>
                </c:pt>
              </c:strCache>
            </c:strRef>
          </c:cat>
          <c:val>
            <c:numRef>
              <c:f>'20. SARC &gt; mora VIVI'!$C$21:$F$21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CP'!$C$35:$G$35</c:f>
              <c:strCache>
                <c:ptCount val="5"/>
                <c:pt idx="0">
                  <c:v>Año 16</c:v>
                </c:pt>
                <c:pt idx="1">
                  <c:v>Año 17</c:v>
                </c:pt>
                <c:pt idx="2">
                  <c:v>Año 18</c:v>
                </c:pt>
                <c:pt idx="3">
                  <c:v>Año 19</c:v>
                </c:pt>
                <c:pt idx="4">
                  <c:v>Año 20</c:v>
                </c:pt>
              </c:strCache>
            </c:strRef>
          </c:cat>
          <c:val>
            <c:numRef>
              <c:f>'21. LIQUIDEZ - ALN vs Dep CP'!$C$36:$G$36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ALN'!$C$25:$G$25</c:f>
              <c:strCache>
                <c:ptCount val="5"/>
                <c:pt idx="0">
                  <c:v>Año 16</c:v>
                </c:pt>
                <c:pt idx="1">
                  <c:v>Año 17</c:v>
                </c:pt>
                <c:pt idx="2">
                  <c:v>Año 18</c:v>
                </c:pt>
                <c:pt idx="3">
                  <c:v>Año 19</c:v>
                </c:pt>
                <c:pt idx="4">
                  <c:v>Año 20</c:v>
                </c:pt>
              </c:strCache>
            </c:strRef>
          </c:cat>
          <c:val>
            <c:numRef>
              <c:f>'22. LIQ. - Brecha GAP Vs ALN'!$C$26:$G$26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depositos'!$C$12:$G$12</c:f>
              <c:strCache>
                <c:ptCount val="5"/>
                <c:pt idx="0">
                  <c:v>Año 16</c:v>
                </c:pt>
                <c:pt idx="1">
                  <c:v>Año 17</c:v>
                </c:pt>
                <c:pt idx="2">
                  <c:v>Año 18</c:v>
                </c:pt>
                <c:pt idx="3">
                  <c:v>Año 19</c:v>
                </c:pt>
                <c:pt idx="4">
                  <c:v>Año 20</c:v>
                </c:pt>
              </c:strCache>
            </c:strRef>
          </c:cat>
          <c:val>
            <c:numRef>
              <c:f>'23. Concentracion depositos'!$C$13:$G$13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cartera'!$C$20:$G$20</c:f>
              <c:strCache>
                <c:ptCount val="5"/>
                <c:pt idx="0">
                  <c:v>Año 16</c:v>
                </c:pt>
                <c:pt idx="1">
                  <c:v>Año 17</c:v>
                </c:pt>
                <c:pt idx="2">
                  <c:v>Año 18</c:v>
                </c:pt>
                <c:pt idx="3">
                  <c:v>Año 19</c:v>
                </c:pt>
                <c:pt idx="4">
                  <c:v>Año 20</c:v>
                </c:pt>
              </c:strCache>
            </c:strRef>
          </c:cat>
          <c:val>
            <c:numRef>
              <c:f>'23. Concentracion cartera'!$C$21:$G$21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operativa'!$C$17:$G$17</c:f>
              <c:strCache>
                <c:ptCount val="5"/>
                <c:pt idx="0">
                  <c:v>Año 16</c:v>
                </c:pt>
                <c:pt idx="1">
                  <c:v>Año 17</c:v>
                </c:pt>
                <c:pt idx="2">
                  <c:v>Año 18</c:v>
                </c:pt>
                <c:pt idx="3">
                  <c:v>Año 19</c:v>
                </c:pt>
                <c:pt idx="4">
                  <c:v>Año 20</c:v>
                </c:pt>
              </c:strCache>
            </c:strRef>
          </c:cat>
          <c:val>
            <c:numRef>
              <c:f>'24. Eficiencia operativa'!$C$18:$G$18</c:f>
              <c:numCache>
                <c:formatCode>0.00%</c:formatCode>
                <c:ptCount val="5"/>
                <c:pt idx="0">
                  <c:v>0.49112622958939323</c:v>
                </c:pt>
                <c:pt idx="1">
                  <c:v>0.40655532283506851</c:v>
                </c:pt>
                <c:pt idx="2">
                  <c:v>0.41826986544117123</c:v>
                </c:pt>
                <c:pt idx="3">
                  <c:v>0.55192291691534989</c:v>
                </c:pt>
                <c:pt idx="4">
                  <c:v>0.40608276696274986</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patrimonial'!$B$11</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patrimonial'!$C$10:$G$10</c:f>
              <c:strCache>
                <c:ptCount val="5"/>
                <c:pt idx="0">
                  <c:v>Año 16</c:v>
                </c:pt>
                <c:pt idx="1">
                  <c:v>Año 17</c:v>
                </c:pt>
                <c:pt idx="2">
                  <c:v>Año 18</c:v>
                </c:pt>
                <c:pt idx="3">
                  <c:v>Año 19</c:v>
                </c:pt>
                <c:pt idx="4">
                  <c:v>Año 20</c:v>
                </c:pt>
              </c:strCache>
            </c:strRef>
          </c:cat>
          <c:val>
            <c:numRef>
              <c:f>'25. Quebranto patrimonial'!$C$11:$G$11</c:f>
              <c:numCache>
                <c:formatCode>0.00%</c:formatCode>
                <c:ptCount val="5"/>
                <c:pt idx="0">
                  <c:v>1.4146167728632852</c:v>
                </c:pt>
                <c:pt idx="1">
                  <c:v>1.4350419389793896</c:v>
                </c:pt>
                <c:pt idx="2">
                  <c:v>1.4325549107907387</c:v>
                </c:pt>
                <c:pt idx="3">
                  <c:v>1.403625134167177</c:v>
                </c:pt>
                <c:pt idx="4">
                  <c:v>1.4103625491347598</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Total'!$C$8:$G$8</c:f>
              <c:strCache>
                <c:ptCount val="5"/>
                <c:pt idx="0">
                  <c:v>Año 16</c:v>
                </c:pt>
                <c:pt idx="1">
                  <c:v>Año 17</c:v>
                </c:pt>
                <c:pt idx="2">
                  <c:v>Año 18</c:v>
                </c:pt>
                <c:pt idx="3">
                  <c:v>Año 19</c:v>
                </c:pt>
                <c:pt idx="4">
                  <c:v>Año 20</c:v>
                </c:pt>
              </c:strCache>
            </c:strRef>
          </c:cat>
          <c:val>
            <c:numRef>
              <c:f>'27. Irreduc  Total'!$C$9:$G$9</c:f>
              <c:numCache>
                <c:formatCode>0.00%</c:formatCode>
                <c:ptCount val="5"/>
                <c:pt idx="0">
                  <c:v>0.35476142029184121</c:v>
                </c:pt>
                <c:pt idx="1">
                  <c:v>0.57588391081246826</c:v>
                </c:pt>
                <c:pt idx="2">
                  <c:v>0.55431174144236905</c:v>
                </c:pt>
                <c:pt idx="3">
                  <c:v>0.52996129447443241</c:v>
                </c:pt>
                <c:pt idx="4">
                  <c:v>0.51098956499262849</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institucional'!$B$16</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institucional'!$C$15:$G$15</c:f>
              <c:strCache>
                <c:ptCount val="5"/>
                <c:pt idx="0">
                  <c:v>Año 16</c:v>
                </c:pt>
                <c:pt idx="1">
                  <c:v>Año 17</c:v>
                </c:pt>
                <c:pt idx="2">
                  <c:v>Año 18</c:v>
                </c:pt>
                <c:pt idx="3">
                  <c:v>Año 19</c:v>
                </c:pt>
                <c:pt idx="4">
                  <c:v>Año 20</c:v>
                </c:pt>
              </c:strCache>
            </c:strRef>
          </c:cat>
          <c:val>
            <c:numRef>
              <c:f>'28. Capital institucional'!$C$16:$G$16</c:f>
              <c:numCache>
                <c:formatCode>0.00%</c:formatCode>
                <c:ptCount val="5"/>
                <c:pt idx="0">
                  <c:v>0.15487971139558149</c:v>
                </c:pt>
                <c:pt idx="1">
                  <c:v>0.16076570620295438</c:v>
                </c:pt>
                <c:pt idx="2">
                  <c:v>0.17089277878392931</c:v>
                </c:pt>
                <c:pt idx="3">
                  <c:v>0.20101486086138878</c:v>
                </c:pt>
                <c:pt idx="4">
                  <c:v>0.18994154028224089</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productivo'!$B$43</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productivo'!$C$42:$G$42</c:f>
              <c:strCache>
                <c:ptCount val="5"/>
                <c:pt idx="0">
                  <c:v>Año 16</c:v>
                </c:pt>
                <c:pt idx="1">
                  <c:v>Año 17</c:v>
                </c:pt>
                <c:pt idx="2">
                  <c:v>Año 18</c:v>
                </c:pt>
                <c:pt idx="3">
                  <c:v>Año 19</c:v>
                </c:pt>
                <c:pt idx="4">
                  <c:v>Año 20</c:v>
                </c:pt>
              </c:strCache>
            </c:strRef>
          </c:cat>
          <c:val>
            <c:numRef>
              <c:f>'29. Activo productivo'!$C$43:$G$43</c:f>
              <c:numCache>
                <c:formatCode>0.00%</c:formatCode>
                <c:ptCount val="5"/>
                <c:pt idx="0">
                  <c:v>0.84029677178834261</c:v>
                </c:pt>
                <c:pt idx="1">
                  <c:v>0.85307918333598864</c:v>
                </c:pt>
                <c:pt idx="2">
                  <c:v>0.86899619660065841</c:v>
                </c:pt>
                <c:pt idx="3">
                  <c:v>0.81554105167553992</c:v>
                </c:pt>
                <c:pt idx="4">
                  <c:v>0.88652663593473713</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improduc'!$C$80:$G$80</c:f>
              <c:strCache>
                <c:ptCount val="5"/>
                <c:pt idx="0">
                  <c:v>Año 16</c:v>
                </c:pt>
                <c:pt idx="1">
                  <c:v>Año 17</c:v>
                </c:pt>
                <c:pt idx="2">
                  <c:v>Año 18</c:v>
                </c:pt>
                <c:pt idx="3">
                  <c:v>Año 19</c:v>
                </c:pt>
                <c:pt idx="4">
                  <c:v>Año 20</c:v>
                </c:pt>
              </c:strCache>
            </c:strRef>
          </c:cat>
          <c:val>
            <c:numRef>
              <c:f>'30. Cobertura Cartera improduc'!$C$81:$G$81</c:f>
              <c:numCache>
                <c:formatCode>0.00%</c:formatCode>
                <c:ptCount val="5"/>
                <c:pt idx="0">
                  <c:v>0.40113647358143006</c:v>
                </c:pt>
                <c:pt idx="1">
                  <c:v>0.48038730041585576</c:v>
                </c:pt>
                <c:pt idx="2">
                  <c:v>0.49508303254350955</c:v>
                </c:pt>
                <c:pt idx="3">
                  <c:v>0.46437143463615738</c:v>
                </c:pt>
                <c:pt idx="4">
                  <c:v>0.48780406659507441</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Financiero'!$C$10:$G$10</c:f>
              <c:strCache>
                <c:ptCount val="5"/>
                <c:pt idx="0">
                  <c:v>Año 16</c:v>
                </c:pt>
                <c:pt idx="1">
                  <c:v>Año 17</c:v>
                </c:pt>
                <c:pt idx="2">
                  <c:v>Año 18</c:v>
                </c:pt>
                <c:pt idx="3">
                  <c:v>Año 19</c:v>
                </c:pt>
                <c:pt idx="4">
                  <c:v>Año 20</c:v>
                </c:pt>
              </c:strCache>
            </c:strRef>
          </c:cat>
          <c:val>
            <c:numRef>
              <c:f>'31. Margen Financiero'!$C$11:$G$11</c:f>
              <c:numCache>
                <c:formatCode>0.00%</c:formatCode>
                <c:ptCount val="5"/>
                <c:pt idx="0">
                  <c:v>1</c:v>
                </c:pt>
                <c:pt idx="1">
                  <c:v>1</c:v>
                </c:pt>
                <c:pt idx="2">
                  <c:v>1</c:v>
                </c:pt>
                <c:pt idx="3">
                  <c:v>1</c:v>
                </c:pt>
                <c:pt idx="4">
                  <c:v>1</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16</c:v>
                </c:pt>
                <c:pt idx="1">
                  <c:v>Año 17</c:v>
                </c:pt>
                <c:pt idx="2">
                  <c:v>Año 18</c:v>
                </c:pt>
                <c:pt idx="3">
                  <c:v>Año 19</c:v>
                </c:pt>
                <c:pt idx="4">
                  <c:v>Año 20</c:v>
                </c:pt>
                <c:pt idx="5">
                  <c:v>Año 21</c:v>
                </c:pt>
              </c:strCache>
            </c:strRef>
          </c:cat>
          <c:val>
            <c:numRef>
              <c:f>'32. Margen Operacional'!$C$17:$H$17</c:f>
              <c:numCache>
                <c:formatCode>0.00%</c:formatCode>
                <c:ptCount val="6"/>
                <c:pt idx="0">
                  <c:v>0.50887377041060677</c:v>
                </c:pt>
                <c:pt idx="1">
                  <c:v>0.59344467716493154</c:v>
                </c:pt>
                <c:pt idx="2">
                  <c:v>0.58173013455882883</c:v>
                </c:pt>
                <c:pt idx="3">
                  <c:v>0.44807708308465016</c:v>
                </c:pt>
                <c:pt idx="4">
                  <c:v>0.59391723303725008</c:v>
                </c:pt>
                <c:pt idx="5">
                  <c:v>0.69413269861279581</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710429734418793"/>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bancario'!$B$9</c:f>
              <c:strCache>
                <c:ptCount val="1"/>
                <c:pt idx="0">
                  <c:v>Endeudamiento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bancario'!$C$8:$G$8</c:f>
              <c:strCache>
                <c:ptCount val="5"/>
                <c:pt idx="0">
                  <c:v>Año 16</c:v>
                </c:pt>
                <c:pt idx="1">
                  <c:v>Año 17</c:v>
                </c:pt>
                <c:pt idx="2">
                  <c:v>Año 18</c:v>
                </c:pt>
                <c:pt idx="3">
                  <c:v>Año 19</c:v>
                </c:pt>
                <c:pt idx="4">
                  <c:v>Año 20</c:v>
                </c:pt>
              </c:strCache>
            </c:strRef>
          </c:cat>
          <c:val>
            <c:numRef>
              <c:f>'33. Endeudamiento bancario'!$C$9:$G$9</c:f>
              <c:numCache>
                <c:formatCode>0.00%</c:formatCode>
                <c:ptCount val="5"/>
                <c:pt idx="0">
                  <c:v>7.0811534617708394E-2</c:v>
                </c:pt>
                <c:pt idx="1">
                  <c:v>4.3482251810301492E-2</c:v>
                </c:pt>
                <c:pt idx="2">
                  <c:v>2.5944642111319857E-2</c:v>
                </c:pt>
                <c:pt idx="3">
                  <c:v>3.1433061302734624E-3</c:v>
                </c:pt>
                <c:pt idx="4">
                  <c:v>1.9548628467472424E-2</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Balance'!$B$46</c:f>
              <c:strCache>
                <c:ptCount val="1"/>
                <c:pt idx="0">
                  <c:v>Activo productivo / pasivo con costo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Balance'!$C$45:$G$45</c:f>
              <c:strCache>
                <c:ptCount val="5"/>
                <c:pt idx="0">
                  <c:v>Año 16</c:v>
                </c:pt>
                <c:pt idx="1">
                  <c:v>Año 17</c:v>
                </c:pt>
                <c:pt idx="2">
                  <c:v>Año 18</c:v>
                </c:pt>
                <c:pt idx="3">
                  <c:v>Año 19</c:v>
                </c:pt>
                <c:pt idx="4">
                  <c:v>Año 20</c:v>
                </c:pt>
              </c:strCache>
            </c:strRef>
          </c:cat>
          <c:val>
            <c:numRef>
              <c:f>'34. Estructura de Balance'!$C$46:$G$46</c:f>
              <c:numCache>
                <c:formatCode>0.00%</c:formatCode>
                <c:ptCount val="5"/>
                <c:pt idx="0">
                  <c:v>1.1858832016884018</c:v>
                </c:pt>
                <c:pt idx="1">
                  <c:v>1.2312115402842294</c:v>
                </c:pt>
                <c:pt idx="2">
                  <c:v>1.2636980750399762</c:v>
                </c:pt>
                <c:pt idx="3">
                  <c:v>1.1790052824035251</c:v>
                </c:pt>
                <c:pt idx="4">
                  <c:v>1.2684382769019649</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patrimonio'!$C$8:$G$8</c:f>
              <c:strCache>
                <c:ptCount val="5"/>
                <c:pt idx="0">
                  <c:v>Año 16</c:v>
                </c:pt>
                <c:pt idx="1">
                  <c:v>Año 17</c:v>
                </c:pt>
                <c:pt idx="2">
                  <c:v>Año 18</c:v>
                </c:pt>
                <c:pt idx="3">
                  <c:v>Año 19</c:v>
                </c:pt>
                <c:pt idx="4">
                  <c:v>Año 20</c:v>
                </c:pt>
              </c:strCache>
            </c:strRef>
          </c:cat>
          <c:val>
            <c:numRef>
              <c:f>'35. Rentabilidad del patrimonio'!$C$9:$G$9</c:f>
              <c:numCache>
                <c:formatCode>0.00%</c:formatCode>
                <c:ptCount val="5"/>
                <c:pt idx="0">
                  <c:v>7.232104208957274E-2</c:v>
                </c:pt>
                <c:pt idx="1">
                  <c:v>9.0719565819773154E-2</c:v>
                </c:pt>
                <c:pt idx="2">
                  <c:v>8.5403498099564767E-2</c:v>
                </c:pt>
                <c:pt idx="3">
                  <c:v>6.8551427932230499E-2</c:v>
                </c:pt>
                <c:pt idx="4">
                  <c:v>8.3350603588766184E-2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NETO'!$C$9:$G$9</c:f>
              <c:strCache>
                <c:ptCount val="5"/>
                <c:pt idx="0">
                  <c:v>Año 16</c:v>
                </c:pt>
                <c:pt idx="1">
                  <c:v>Año 17</c:v>
                </c:pt>
                <c:pt idx="2">
                  <c:v>Año 18</c:v>
                </c:pt>
                <c:pt idx="3">
                  <c:v>Año 19</c:v>
                </c:pt>
                <c:pt idx="4">
                  <c:v>Año 20</c:v>
                </c:pt>
              </c:strCache>
            </c:strRef>
          </c:cat>
          <c:val>
            <c:numRef>
              <c:f>'36. Margen NETO'!$C$10:$G$10</c:f>
              <c:numCache>
                <c:formatCode>0.00%</c:formatCode>
                <c:ptCount val="5"/>
                <c:pt idx="0">
                  <c:v>0.45664974597864755</c:v>
                </c:pt>
                <c:pt idx="1">
                  <c:v>0.54608813777392484</c:v>
                </c:pt>
                <c:pt idx="2">
                  <c:v>0.52793635558969809</c:v>
                </c:pt>
                <c:pt idx="3">
                  <c:v>0.44043088221657611</c:v>
                </c:pt>
                <c:pt idx="4">
                  <c:v>0.58213823718595525</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FUENTES'!$C$12:$G$12</c:f>
              <c:strCache>
                <c:ptCount val="5"/>
                <c:pt idx="0">
                  <c:v>Año 16</c:v>
                </c:pt>
                <c:pt idx="1">
                  <c:v>Año 17</c:v>
                </c:pt>
                <c:pt idx="2">
                  <c:v>Año 18</c:v>
                </c:pt>
                <c:pt idx="3">
                  <c:v>Año 19</c:v>
                </c:pt>
                <c:pt idx="4">
                  <c:v>Año 20</c:v>
                </c:pt>
              </c:strCache>
            </c:strRef>
          </c:cat>
          <c:val>
            <c:numRef>
              <c:f>'37. Rentabilidad FUENTES'!$C$13:$G$13</c:f>
              <c:numCache>
                <c:formatCode>0.00%</c:formatCode>
                <c:ptCount val="5"/>
                <c:pt idx="0">
                  <c:v>8.4582981806608754E-2</c:v>
                </c:pt>
                <c:pt idx="1">
                  <c:v>0.1060689080702128</c:v>
                </c:pt>
                <c:pt idx="2">
                  <c:v>0.10296406029200701</c:v>
                </c:pt>
                <c:pt idx="3">
                  <c:v>8.3505362567676808E-2</c:v>
                </c:pt>
                <c:pt idx="4">
                  <c:v>9.8309371899411996E-2</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48.xml.rels><?xml version="1.0" encoding="UTF-8" standalone="yes"?>
<Relationships xmlns="http://schemas.openxmlformats.org/package/2006/relationships"><Relationship Id="rId1" Type="http://schemas.openxmlformats.org/officeDocument/2006/relationships/chart" Target="../charts/chart48.xml"/></Relationships>
</file>

<file path=xl/drawings/_rels/drawing49.xml.rels><?xml version="1.0" encoding="UTF-8" standalone="yes"?>
<Relationships xmlns="http://schemas.openxmlformats.org/package/2006/relationships"><Relationship Id="rId1" Type="http://schemas.openxmlformats.org/officeDocument/2006/relationships/chart" Target="../charts/chart49.xml"/></Relationships>
</file>

<file path=xl/drawings/drawing1.xml><?xml version="1.0" encoding="utf-8"?>
<xdr:wsDr xmlns:xdr="http://schemas.openxmlformats.org/drawingml/2006/spreadsheetDrawing" xmlns:a="http://schemas.openxmlformats.org/drawingml/2006/main">
  <xdr:twoCellAnchor>
    <xdr:from>
      <xdr:col>0</xdr:col>
      <xdr:colOff>372835</xdr:colOff>
      <xdr:row>18</xdr:row>
      <xdr:rowOff>32657</xdr:rowOff>
    </xdr:from>
    <xdr:to>
      <xdr:col>6</xdr:col>
      <xdr:colOff>508302</xdr:colOff>
      <xdr:row>32</xdr:row>
      <xdr:rowOff>77106</xdr:rowOff>
    </xdr:to>
    <xdr:graphicFrame macro="">
      <xdr:nvGraphicFramePr>
        <xdr:cNvPr id="2" name="Gráfico 1">
          <a:extLst>
            <a:ext uri="{FF2B5EF4-FFF2-40B4-BE49-F238E27FC236}">
              <a16:creationId xmlns:a16="http://schemas.microsoft.com/office/drawing/2014/main" id="{201A5048-922D-40F9-9C6C-7F83825E17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336550</xdr:colOff>
      <xdr:row>22</xdr:row>
      <xdr:rowOff>50800</xdr:rowOff>
    </xdr:from>
    <xdr:to>
      <xdr:col>6</xdr:col>
      <xdr:colOff>472017</xdr:colOff>
      <xdr:row>36</xdr:row>
      <xdr:rowOff>95249</xdr:rowOff>
    </xdr:to>
    <xdr:graphicFrame macro="">
      <xdr:nvGraphicFramePr>
        <xdr:cNvPr id="2" name="Gráfico 1">
          <a:extLst>
            <a:ext uri="{FF2B5EF4-FFF2-40B4-BE49-F238E27FC236}">
              <a16:creationId xmlns:a16="http://schemas.microsoft.com/office/drawing/2014/main" id="{FCE48806-2470-4B70-930A-7DBD242161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336550</xdr:colOff>
      <xdr:row>20</xdr:row>
      <xdr:rowOff>50800</xdr:rowOff>
    </xdr:from>
    <xdr:to>
      <xdr:col>6</xdr:col>
      <xdr:colOff>472017</xdr:colOff>
      <xdr:row>34</xdr:row>
      <xdr:rowOff>95249</xdr:rowOff>
    </xdr:to>
    <xdr:graphicFrame macro="">
      <xdr:nvGraphicFramePr>
        <xdr:cNvPr id="2" name="Gráfico 1">
          <a:extLst>
            <a:ext uri="{FF2B5EF4-FFF2-40B4-BE49-F238E27FC236}">
              <a16:creationId xmlns:a16="http://schemas.microsoft.com/office/drawing/2014/main" id="{645DA746-9B7B-4F26-9ECC-6073285DFD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336550</xdr:colOff>
      <xdr:row>15</xdr:row>
      <xdr:rowOff>50800</xdr:rowOff>
    </xdr:from>
    <xdr:to>
      <xdr:col>6</xdr:col>
      <xdr:colOff>472017</xdr:colOff>
      <xdr:row>29</xdr:row>
      <xdr:rowOff>95249</xdr:rowOff>
    </xdr:to>
    <xdr:graphicFrame macro="">
      <xdr:nvGraphicFramePr>
        <xdr:cNvPr id="2" name="Gráfico 1">
          <a:extLst>
            <a:ext uri="{FF2B5EF4-FFF2-40B4-BE49-F238E27FC236}">
              <a16:creationId xmlns:a16="http://schemas.microsoft.com/office/drawing/2014/main" id="{C0847A36-FE02-41B8-A9AD-49A54647C0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336550</xdr:colOff>
      <xdr:row>21</xdr:row>
      <xdr:rowOff>50800</xdr:rowOff>
    </xdr:from>
    <xdr:to>
      <xdr:col>6</xdr:col>
      <xdr:colOff>472017</xdr:colOff>
      <xdr:row>35</xdr:row>
      <xdr:rowOff>95249</xdr:rowOff>
    </xdr:to>
    <xdr:graphicFrame macro="">
      <xdr:nvGraphicFramePr>
        <xdr:cNvPr id="2" name="Gráfico 1">
          <a:extLst>
            <a:ext uri="{FF2B5EF4-FFF2-40B4-BE49-F238E27FC236}">
              <a16:creationId xmlns:a16="http://schemas.microsoft.com/office/drawing/2014/main" id="{98809EF2-4385-4649-8D6C-9AE48D1E1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336550</xdr:colOff>
      <xdr:row>21</xdr:row>
      <xdr:rowOff>50800</xdr:rowOff>
    </xdr:from>
    <xdr:to>
      <xdr:col>6</xdr:col>
      <xdr:colOff>472017</xdr:colOff>
      <xdr:row>35</xdr:row>
      <xdr:rowOff>95249</xdr:rowOff>
    </xdr:to>
    <xdr:graphicFrame macro="">
      <xdr:nvGraphicFramePr>
        <xdr:cNvPr id="2" name="Gráfico 1">
          <a:extLst>
            <a:ext uri="{FF2B5EF4-FFF2-40B4-BE49-F238E27FC236}">
              <a16:creationId xmlns:a16="http://schemas.microsoft.com/office/drawing/2014/main" id="{32681AEF-D5E3-46A1-97AB-01054A02E7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336550</xdr:colOff>
      <xdr:row>27</xdr:row>
      <xdr:rowOff>50800</xdr:rowOff>
    </xdr:from>
    <xdr:to>
      <xdr:col>6</xdr:col>
      <xdr:colOff>472017</xdr:colOff>
      <xdr:row>41</xdr:row>
      <xdr:rowOff>95249</xdr:rowOff>
    </xdr:to>
    <xdr:graphicFrame macro="">
      <xdr:nvGraphicFramePr>
        <xdr:cNvPr id="2" name="Gráfico 1">
          <a:extLst>
            <a:ext uri="{FF2B5EF4-FFF2-40B4-BE49-F238E27FC236}">
              <a16:creationId xmlns:a16="http://schemas.microsoft.com/office/drawing/2014/main" id="{809ECCA2-4F7B-4977-A297-DA0DEEF1A3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19</xdr:row>
      <xdr:rowOff>76200</xdr:rowOff>
    </xdr:from>
    <xdr:to>
      <xdr:col>7</xdr:col>
      <xdr:colOff>19050</xdr:colOff>
      <xdr:row>33</xdr:row>
      <xdr:rowOff>120649</xdr:rowOff>
    </xdr:to>
    <xdr:graphicFrame macro="">
      <xdr:nvGraphicFramePr>
        <xdr:cNvPr id="2" name="Gráfico 1">
          <a:extLst>
            <a:ext uri="{FF2B5EF4-FFF2-40B4-BE49-F238E27FC236}">
              <a16:creationId xmlns:a16="http://schemas.microsoft.com/office/drawing/2014/main" id="{D6A20964-2253-4B3B-B90D-1A586FC81A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393700</xdr:colOff>
      <xdr:row>78</xdr:row>
      <xdr:rowOff>44450</xdr:rowOff>
    </xdr:from>
    <xdr:to>
      <xdr:col>8</xdr:col>
      <xdr:colOff>0</xdr:colOff>
      <xdr:row>92</xdr:row>
      <xdr:rowOff>88899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14</xdr:row>
      <xdr:rowOff>57150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36</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6</xdr:col>
      <xdr:colOff>736600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31</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43</xdr:row>
      <xdr:rowOff>114300</xdr:rowOff>
    </xdr:from>
    <xdr:to>
      <xdr:col>6</xdr:col>
      <xdr:colOff>736600</xdr:colOff>
      <xdr:row>58</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25400</xdr:colOff>
      <xdr:row>46</xdr:row>
      <xdr:rowOff>114300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9.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efreshError="1">
        <row r="6">
          <cell r="L6" t="str">
            <v>Seleccionar</v>
          </cell>
        </row>
        <row r="107">
          <cell r="AE107">
            <v>0</v>
          </cell>
        </row>
      </sheetData>
      <sheetData sheetId="3" refreshError="1"/>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efreshError="1">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4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3243D-2EE2-4F4C-871A-9827E99A0408}">
  <dimension ref="A1:E64"/>
  <sheetViews>
    <sheetView showGridLines="0" zoomScale="190" zoomScaleNormal="190" workbookViewId="0">
      <pane xSplit="1" ySplit="2" topLeftCell="B36" activePane="bottomRight" state="frozen"/>
      <selection activeCell="B3" sqref="A1:G69"/>
      <selection pane="topRight" activeCell="B3" sqref="A1:G69"/>
      <selection pane="bottomLeft" activeCell="B3" sqref="A1:G69"/>
      <selection pane="bottomRight" activeCell="A3" sqref="A1:G69"/>
    </sheetView>
  </sheetViews>
  <sheetFormatPr baseColWidth="10" defaultRowHeight="13.8" x14ac:dyDescent="0.3"/>
  <cols>
    <col min="1" max="1" width="2.5546875" style="178" bestFit="1" customWidth="1"/>
    <col min="2" max="2" width="69.33203125" style="178" customWidth="1"/>
    <col min="3" max="3" width="10" style="179" customWidth="1"/>
    <col min="4" max="4" width="11.6640625" style="178" customWidth="1"/>
    <col min="5" max="16384" width="11.5546875" style="178"/>
  </cols>
  <sheetData>
    <row r="1" spans="1:5" ht="24" thickBot="1" x14ac:dyDescent="0.35">
      <c r="A1" s="336" t="s">
        <v>1994</v>
      </c>
      <c r="B1" s="336"/>
      <c r="C1" s="336"/>
      <c r="D1" s="336"/>
    </row>
    <row r="2" spans="1:5" ht="18" x14ac:dyDescent="0.3">
      <c r="A2" s="202" t="s">
        <v>1993</v>
      </c>
      <c r="B2" s="201" t="s">
        <v>1992</v>
      </c>
      <c r="C2" s="201" t="s">
        <v>1991</v>
      </c>
      <c r="D2" s="200" t="s">
        <v>1990</v>
      </c>
    </row>
    <row r="3" spans="1:5" ht="25.2" x14ac:dyDescent="0.3">
      <c r="A3" s="337" t="s">
        <v>1989</v>
      </c>
      <c r="B3" s="338"/>
      <c r="C3" s="338"/>
      <c r="D3" s="339"/>
    </row>
    <row r="4" spans="1:5" x14ac:dyDescent="0.3">
      <c r="A4" s="197">
        <v>1</v>
      </c>
      <c r="B4" s="197" t="s">
        <v>1988</v>
      </c>
      <c r="C4" s="198">
        <v>44348</v>
      </c>
      <c r="D4" s="199" t="s">
        <v>2043</v>
      </c>
    </row>
    <row r="5" spans="1:5" ht="27.6" x14ac:dyDescent="0.3">
      <c r="A5" s="197">
        <v>2</v>
      </c>
      <c r="B5" s="197" t="s">
        <v>1987</v>
      </c>
      <c r="C5" s="198">
        <v>44348</v>
      </c>
      <c r="D5" s="199" t="s">
        <v>2042</v>
      </c>
    </row>
    <row r="6" spans="1:5" x14ac:dyDescent="0.3">
      <c r="A6" s="197">
        <v>3</v>
      </c>
      <c r="B6" s="197" t="s">
        <v>2041</v>
      </c>
      <c r="C6" s="198">
        <v>44348</v>
      </c>
      <c r="D6" s="199" t="s">
        <v>2017</v>
      </c>
    </row>
    <row r="7" spans="1:5" x14ac:dyDescent="0.3">
      <c r="A7" s="197">
        <v>4</v>
      </c>
      <c r="B7" s="197" t="s">
        <v>1986</v>
      </c>
      <c r="C7" s="198">
        <v>44348</v>
      </c>
      <c r="D7" s="199" t="s">
        <v>2017</v>
      </c>
    </row>
    <row r="8" spans="1:5" x14ac:dyDescent="0.3">
      <c r="A8" s="197">
        <v>5</v>
      </c>
      <c r="B8" s="197" t="s">
        <v>1985</v>
      </c>
      <c r="C8" s="198">
        <v>44348</v>
      </c>
      <c r="D8" s="199" t="s">
        <v>2017</v>
      </c>
      <c r="E8" s="180"/>
    </row>
    <row r="9" spans="1:5" x14ac:dyDescent="0.3">
      <c r="A9" s="197">
        <v>6</v>
      </c>
      <c r="B9" s="197" t="s">
        <v>2040</v>
      </c>
      <c r="C9" s="198">
        <v>44378</v>
      </c>
      <c r="D9" s="199" t="s">
        <v>2021</v>
      </c>
      <c r="E9" s="180"/>
    </row>
    <row r="10" spans="1:5" x14ac:dyDescent="0.3">
      <c r="A10" s="197">
        <v>6</v>
      </c>
      <c r="B10" s="197" t="s">
        <v>1984</v>
      </c>
      <c r="C10" s="198">
        <v>44378</v>
      </c>
      <c r="D10" s="199"/>
    </row>
    <row r="11" spans="1:5" x14ac:dyDescent="0.3">
      <c r="A11" s="197">
        <v>7</v>
      </c>
      <c r="B11" s="197" t="s">
        <v>1983</v>
      </c>
      <c r="C11" s="340" t="s">
        <v>1935</v>
      </c>
      <c r="D11" s="343" t="s">
        <v>2017</v>
      </c>
    </row>
    <row r="12" spans="1:5" ht="27.6" x14ac:dyDescent="0.3">
      <c r="A12" s="197"/>
      <c r="B12" s="197" t="s">
        <v>2039</v>
      </c>
      <c r="C12" s="341"/>
      <c r="D12" s="344"/>
    </row>
    <row r="13" spans="1:5" ht="27.6" x14ac:dyDescent="0.3">
      <c r="A13" s="197" t="s">
        <v>1981</v>
      </c>
      <c r="B13" s="197" t="s">
        <v>2038</v>
      </c>
      <c r="C13" s="341"/>
      <c r="D13" s="344"/>
    </row>
    <row r="14" spans="1:5" ht="27.6" x14ac:dyDescent="0.3">
      <c r="A14" s="197" t="s">
        <v>1981</v>
      </c>
      <c r="B14" s="197" t="s">
        <v>2037</v>
      </c>
      <c r="C14" s="341"/>
      <c r="D14" s="344"/>
    </row>
    <row r="15" spans="1:5" ht="27.6" x14ac:dyDescent="0.3">
      <c r="A15" s="197"/>
      <c r="B15" s="197" t="s">
        <v>2036</v>
      </c>
      <c r="C15" s="341"/>
      <c r="D15" s="344"/>
    </row>
    <row r="16" spans="1:5" ht="41.4" x14ac:dyDescent="0.3">
      <c r="A16" s="197"/>
      <c r="B16" s="197" t="s">
        <v>2035</v>
      </c>
      <c r="C16" s="341"/>
      <c r="D16" s="344"/>
    </row>
    <row r="17" spans="1:4" x14ac:dyDescent="0.3">
      <c r="A17" s="197" t="s">
        <v>1981</v>
      </c>
      <c r="B17" s="197" t="s">
        <v>2034</v>
      </c>
      <c r="C17" s="341"/>
      <c r="D17" s="344"/>
    </row>
    <row r="18" spans="1:4" ht="27.6" x14ac:dyDescent="0.3">
      <c r="A18" s="197" t="s">
        <v>1981</v>
      </c>
      <c r="B18" s="197" t="s">
        <v>2033</v>
      </c>
      <c r="C18" s="341"/>
      <c r="D18" s="344"/>
    </row>
    <row r="19" spans="1:4" x14ac:dyDescent="0.3">
      <c r="A19" s="197" t="s">
        <v>1981</v>
      </c>
      <c r="B19" s="197" t="s">
        <v>1982</v>
      </c>
      <c r="C19" s="341"/>
      <c r="D19" s="344"/>
    </row>
    <row r="20" spans="1:4" x14ac:dyDescent="0.3">
      <c r="A20" s="197" t="s">
        <v>1981</v>
      </c>
      <c r="B20" s="197" t="s">
        <v>1980</v>
      </c>
      <c r="C20" s="341"/>
      <c r="D20" s="344"/>
    </row>
    <row r="21" spans="1:4" x14ac:dyDescent="0.3">
      <c r="A21" s="197" t="s">
        <v>1979</v>
      </c>
      <c r="B21" s="197" t="s">
        <v>1978</v>
      </c>
      <c r="C21" s="342"/>
      <c r="D21" s="345"/>
    </row>
    <row r="22" spans="1:4" ht="25.2" x14ac:dyDescent="0.3">
      <c r="A22" s="346" t="s">
        <v>2032</v>
      </c>
      <c r="B22" s="347"/>
      <c r="C22" s="347"/>
      <c r="D22" s="348"/>
    </row>
    <row r="23" spans="1:4" x14ac:dyDescent="0.3">
      <c r="A23" s="196">
        <v>1</v>
      </c>
      <c r="B23" s="196" t="s">
        <v>1977</v>
      </c>
      <c r="C23" s="195" t="s">
        <v>2031</v>
      </c>
      <c r="D23" s="195" t="s">
        <v>2017</v>
      </c>
    </row>
    <row r="24" spans="1:4" ht="27.6" x14ac:dyDescent="0.3">
      <c r="A24" s="196">
        <v>2</v>
      </c>
      <c r="B24" s="196" t="s">
        <v>1976</v>
      </c>
      <c r="C24" s="195">
        <v>44348</v>
      </c>
      <c r="D24" s="195" t="s">
        <v>2017</v>
      </c>
    </row>
    <row r="25" spans="1:4" ht="25.2" x14ac:dyDescent="0.3">
      <c r="A25" s="349" t="s">
        <v>1975</v>
      </c>
      <c r="B25" s="350"/>
      <c r="C25" s="350"/>
      <c r="D25" s="351"/>
    </row>
    <row r="26" spans="1:4" x14ac:dyDescent="0.3">
      <c r="A26" s="194">
        <v>1</v>
      </c>
      <c r="B26" s="193" t="s">
        <v>1974</v>
      </c>
      <c r="C26" s="192">
        <v>44348</v>
      </c>
      <c r="D26" s="191" t="s">
        <v>2017</v>
      </c>
    </row>
    <row r="27" spans="1:4" x14ac:dyDescent="0.3">
      <c r="A27" s="194">
        <v>2</v>
      </c>
      <c r="B27" s="193" t="s">
        <v>1973</v>
      </c>
      <c r="C27" s="192">
        <v>44348</v>
      </c>
      <c r="D27" s="191" t="s">
        <v>2017</v>
      </c>
    </row>
    <row r="28" spans="1:4" x14ac:dyDescent="0.3">
      <c r="A28" s="194">
        <v>3</v>
      </c>
      <c r="B28" s="193" t="s">
        <v>1972</v>
      </c>
      <c r="C28" s="192">
        <v>44348</v>
      </c>
      <c r="D28" s="191" t="s">
        <v>2017</v>
      </c>
    </row>
    <row r="29" spans="1:4" ht="41.4" x14ac:dyDescent="0.3">
      <c r="A29" s="194">
        <v>4</v>
      </c>
      <c r="B29" s="193" t="s">
        <v>1971</v>
      </c>
      <c r="C29" s="192">
        <v>44378</v>
      </c>
      <c r="D29" s="191" t="s">
        <v>2017</v>
      </c>
    </row>
    <row r="30" spans="1:4" x14ac:dyDescent="0.3">
      <c r="A30" s="194">
        <v>5</v>
      </c>
      <c r="B30" s="193" t="s">
        <v>1970</v>
      </c>
      <c r="C30" s="192">
        <v>44378</v>
      </c>
      <c r="D30" s="191" t="s">
        <v>2017</v>
      </c>
    </row>
    <row r="31" spans="1:4" x14ac:dyDescent="0.3">
      <c r="A31" s="194">
        <v>6</v>
      </c>
      <c r="B31" s="193" t="s">
        <v>1969</v>
      </c>
      <c r="C31" s="192" t="s">
        <v>1960</v>
      </c>
      <c r="D31" s="191" t="s">
        <v>2021</v>
      </c>
    </row>
    <row r="32" spans="1:4" ht="71.400000000000006" customHeight="1" x14ac:dyDescent="0.3">
      <c r="A32" s="194">
        <v>7</v>
      </c>
      <c r="B32" s="193" t="s">
        <v>1968</v>
      </c>
      <c r="C32" s="192">
        <v>44378</v>
      </c>
      <c r="D32" s="191" t="s">
        <v>2030</v>
      </c>
    </row>
    <row r="33" spans="1:4" x14ac:dyDescent="0.3">
      <c r="A33" s="194">
        <v>8</v>
      </c>
      <c r="B33" s="193" t="s">
        <v>2029</v>
      </c>
      <c r="C33" s="192">
        <v>44440</v>
      </c>
      <c r="D33" s="191" t="s">
        <v>2028</v>
      </c>
    </row>
    <row r="34" spans="1:4" ht="25.2" x14ac:dyDescent="0.3">
      <c r="A34" s="327" t="s">
        <v>1967</v>
      </c>
      <c r="B34" s="328"/>
      <c r="C34" s="328"/>
      <c r="D34" s="329"/>
    </row>
    <row r="35" spans="1:4" x14ac:dyDescent="0.3">
      <c r="A35" s="189">
        <v>1</v>
      </c>
      <c r="B35" s="188" t="s">
        <v>2027</v>
      </c>
      <c r="C35" s="187">
        <v>44348</v>
      </c>
      <c r="D35" s="190" t="s">
        <v>2017</v>
      </c>
    </row>
    <row r="36" spans="1:4" ht="27.6" x14ac:dyDescent="0.3">
      <c r="A36" s="189">
        <v>2</v>
      </c>
      <c r="B36" s="188" t="s">
        <v>2026</v>
      </c>
      <c r="C36" s="187" t="s">
        <v>1953</v>
      </c>
      <c r="D36" s="190" t="s">
        <v>2017</v>
      </c>
    </row>
    <row r="37" spans="1:4" ht="27.6" x14ac:dyDescent="0.3">
      <c r="A37" s="189">
        <v>3</v>
      </c>
      <c r="B37" s="188" t="s">
        <v>1966</v>
      </c>
      <c r="C37" s="187" t="s">
        <v>1953</v>
      </c>
      <c r="D37" s="190" t="s">
        <v>2017</v>
      </c>
    </row>
    <row r="38" spans="1:4" ht="25.2" x14ac:dyDescent="0.3">
      <c r="A38" s="330" t="s">
        <v>1965</v>
      </c>
      <c r="B38" s="331"/>
      <c r="C38" s="331"/>
      <c r="D38" s="332"/>
    </row>
    <row r="39" spans="1:4" x14ac:dyDescent="0.3">
      <c r="A39" s="186">
        <v>1</v>
      </c>
      <c r="B39" s="185" t="s">
        <v>2025</v>
      </c>
      <c r="C39" s="184" t="s">
        <v>2024</v>
      </c>
      <c r="D39" s="183" t="s">
        <v>2017</v>
      </c>
    </row>
    <row r="40" spans="1:4" x14ac:dyDescent="0.3">
      <c r="A40" s="186">
        <v>2</v>
      </c>
      <c r="B40" s="185" t="s">
        <v>2023</v>
      </c>
      <c r="C40" s="184" t="s">
        <v>1960</v>
      </c>
      <c r="D40" s="183" t="s">
        <v>2021</v>
      </c>
    </row>
    <row r="41" spans="1:4" ht="27.6" x14ac:dyDescent="0.3">
      <c r="A41" s="186">
        <v>3</v>
      </c>
      <c r="B41" s="185" t="s">
        <v>1964</v>
      </c>
      <c r="C41" s="184" t="s">
        <v>2022</v>
      </c>
      <c r="D41" s="183" t="s">
        <v>2017</v>
      </c>
    </row>
    <row r="42" spans="1:4" ht="27.6" x14ac:dyDescent="0.3">
      <c r="A42" s="186">
        <v>3</v>
      </c>
      <c r="B42" s="185" t="s">
        <v>1963</v>
      </c>
      <c r="C42" s="184" t="s">
        <v>2022</v>
      </c>
      <c r="D42" s="183" t="s">
        <v>2017</v>
      </c>
    </row>
    <row r="43" spans="1:4" x14ac:dyDescent="0.3">
      <c r="A43" s="186">
        <v>4</v>
      </c>
      <c r="B43" s="185" t="s">
        <v>1962</v>
      </c>
      <c r="C43" s="184" t="s">
        <v>2022</v>
      </c>
      <c r="D43" s="183" t="s">
        <v>2017</v>
      </c>
    </row>
    <row r="44" spans="1:4" ht="27.6" x14ac:dyDescent="0.3">
      <c r="A44" s="186">
        <v>5</v>
      </c>
      <c r="B44" s="185" t="s">
        <v>1961</v>
      </c>
      <c r="C44" s="184" t="s">
        <v>1960</v>
      </c>
      <c r="D44" s="183" t="s">
        <v>2021</v>
      </c>
    </row>
    <row r="45" spans="1:4" x14ac:dyDescent="0.3">
      <c r="A45" s="186">
        <v>6</v>
      </c>
      <c r="B45" s="185" t="s">
        <v>1959</v>
      </c>
      <c r="C45" s="184" t="s">
        <v>1941</v>
      </c>
      <c r="D45" s="183" t="s">
        <v>2021</v>
      </c>
    </row>
    <row r="46" spans="1:4" ht="41.4" x14ac:dyDescent="0.3">
      <c r="A46" s="186">
        <v>8</v>
      </c>
      <c r="B46" s="185" t="s">
        <v>2020</v>
      </c>
      <c r="C46" s="184" t="s">
        <v>1945</v>
      </c>
      <c r="D46" s="183" t="s">
        <v>2017</v>
      </c>
    </row>
    <row r="47" spans="1:4" ht="27.6" x14ac:dyDescent="0.3">
      <c r="A47" s="186">
        <v>9</v>
      </c>
      <c r="B47" s="185" t="s">
        <v>1958</v>
      </c>
      <c r="C47" s="184" t="s">
        <v>1935</v>
      </c>
      <c r="D47" s="183" t="s">
        <v>2017</v>
      </c>
    </row>
    <row r="48" spans="1:4" x14ac:dyDescent="0.3">
      <c r="A48" s="186">
        <v>10</v>
      </c>
      <c r="B48" s="185" t="s">
        <v>2019</v>
      </c>
      <c r="C48" s="184" t="s">
        <v>1935</v>
      </c>
      <c r="D48" s="183" t="s">
        <v>2017</v>
      </c>
    </row>
    <row r="49" spans="1:5" ht="27.6" x14ac:dyDescent="0.3">
      <c r="A49" s="186">
        <v>11</v>
      </c>
      <c r="B49" s="185" t="s">
        <v>1957</v>
      </c>
      <c r="C49" s="184" t="s">
        <v>1935</v>
      </c>
      <c r="D49" s="183" t="s">
        <v>2017</v>
      </c>
    </row>
    <row r="50" spans="1:5" x14ac:dyDescent="0.3">
      <c r="A50" s="186">
        <v>12</v>
      </c>
      <c r="B50" s="185" t="s">
        <v>1956</v>
      </c>
      <c r="C50" s="184" t="s">
        <v>1945</v>
      </c>
      <c r="D50" s="183" t="s">
        <v>1955</v>
      </c>
    </row>
    <row r="51" spans="1:5" ht="27.6" x14ac:dyDescent="0.3">
      <c r="A51" s="186">
        <v>14</v>
      </c>
      <c r="B51" s="185" t="s">
        <v>1954</v>
      </c>
      <c r="C51" s="184" t="s">
        <v>1953</v>
      </c>
      <c r="D51" s="183" t="s">
        <v>2017</v>
      </c>
    </row>
    <row r="52" spans="1:5" ht="27.6" x14ac:dyDescent="0.3">
      <c r="A52" s="186">
        <v>15</v>
      </c>
      <c r="B52" s="185" t="s">
        <v>1952</v>
      </c>
      <c r="C52" s="184" t="s">
        <v>1945</v>
      </c>
      <c r="D52" s="183" t="s">
        <v>2017</v>
      </c>
    </row>
    <row r="53" spans="1:5" ht="27.6" x14ac:dyDescent="0.3">
      <c r="A53" s="186">
        <v>16</v>
      </c>
      <c r="B53" s="185" t="s">
        <v>1951</v>
      </c>
      <c r="C53" s="184" t="s">
        <v>1945</v>
      </c>
      <c r="D53" s="183" t="s">
        <v>1949</v>
      </c>
    </row>
    <row r="54" spans="1:5" x14ac:dyDescent="0.3">
      <c r="A54" s="186">
        <v>17</v>
      </c>
      <c r="B54" s="185" t="s">
        <v>1950</v>
      </c>
      <c r="C54" s="184" t="s">
        <v>1945</v>
      </c>
      <c r="D54" s="183" t="s">
        <v>1949</v>
      </c>
    </row>
    <row r="55" spans="1:5" x14ac:dyDescent="0.3">
      <c r="A55" s="186">
        <v>18</v>
      </c>
      <c r="B55" s="185" t="s">
        <v>2018</v>
      </c>
      <c r="C55" s="184" t="s">
        <v>1945</v>
      </c>
      <c r="D55" s="183" t="s">
        <v>1948</v>
      </c>
    </row>
    <row r="56" spans="1:5" x14ac:dyDescent="0.3">
      <c r="A56" s="186">
        <v>19</v>
      </c>
      <c r="B56" s="185" t="s">
        <v>1947</v>
      </c>
      <c r="C56" s="184" t="s">
        <v>1935</v>
      </c>
      <c r="D56" s="183" t="s">
        <v>2017</v>
      </c>
    </row>
    <row r="57" spans="1:5" ht="27.6" x14ac:dyDescent="0.3">
      <c r="A57" s="186">
        <v>20</v>
      </c>
      <c r="B57" s="185" t="s">
        <v>1946</v>
      </c>
      <c r="C57" s="184" t="s">
        <v>1945</v>
      </c>
      <c r="D57" s="183" t="s">
        <v>1944</v>
      </c>
    </row>
    <row r="58" spans="1:5" ht="25.2" x14ac:dyDescent="0.3">
      <c r="A58" s="333" t="s">
        <v>1943</v>
      </c>
      <c r="B58" s="334"/>
      <c r="C58" s="334"/>
      <c r="D58" s="335"/>
    </row>
    <row r="59" spans="1:5" x14ac:dyDescent="0.3">
      <c r="A59" s="182">
        <v>2</v>
      </c>
      <c r="B59" s="182" t="s">
        <v>1942</v>
      </c>
      <c r="C59" s="181" t="s">
        <v>1941</v>
      </c>
      <c r="D59" s="181"/>
    </row>
    <row r="60" spans="1:5" ht="27.6" x14ac:dyDescent="0.3">
      <c r="A60" s="182"/>
      <c r="B60" s="182" t="s">
        <v>2016</v>
      </c>
      <c r="C60" s="181"/>
      <c r="D60" s="181" t="s">
        <v>1940</v>
      </c>
    </row>
    <row r="61" spans="1:5" ht="41.4" x14ac:dyDescent="0.3">
      <c r="A61" s="182"/>
      <c r="B61" s="182" t="s">
        <v>2015</v>
      </c>
      <c r="C61" s="181"/>
      <c r="D61" s="181" t="s">
        <v>1939</v>
      </c>
    </row>
    <row r="62" spans="1:5" ht="27.6" x14ac:dyDescent="0.3">
      <c r="A62" s="182"/>
      <c r="B62" s="182" t="s">
        <v>2014</v>
      </c>
      <c r="C62" s="181"/>
      <c r="D62" s="181" t="s">
        <v>1938</v>
      </c>
    </row>
    <row r="63" spans="1:5" ht="27.6" x14ac:dyDescent="0.3">
      <c r="A63" s="182"/>
      <c r="B63" s="182" t="s">
        <v>2013</v>
      </c>
      <c r="C63" s="181"/>
      <c r="D63" s="181" t="s">
        <v>1937</v>
      </c>
    </row>
    <row r="64" spans="1:5" ht="20.399999999999999" customHeight="1" x14ac:dyDescent="0.3">
      <c r="A64" s="182">
        <v>5</v>
      </c>
      <c r="B64" s="182" t="s">
        <v>1936</v>
      </c>
      <c r="C64" s="181" t="s">
        <v>1935</v>
      </c>
      <c r="D64" s="181"/>
      <c r="E64" s="180"/>
    </row>
  </sheetData>
  <mergeCells count="9">
    <mergeCell ref="A34:D34"/>
    <mergeCell ref="A38:D38"/>
    <mergeCell ref="A58:D58"/>
    <mergeCell ref="A1:D1"/>
    <mergeCell ref="A3:D3"/>
    <mergeCell ref="C11:C21"/>
    <mergeCell ref="D11:D21"/>
    <mergeCell ref="A22:D22"/>
    <mergeCell ref="A25:D25"/>
  </mergeCell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126F8-6C8E-4492-A50E-EF05C13C1D14}">
  <sheetPr>
    <pageSetUpPr fitToPage="1"/>
  </sheetPr>
  <dimension ref="A1:G17"/>
  <sheetViews>
    <sheetView showGridLines="0" zoomScale="110" zoomScaleNormal="110" workbookViewId="0">
      <pane xSplit="1" ySplit="1" topLeftCell="B2" activePane="bottomRight" state="frozen"/>
      <selection activeCell="B3" sqref="A1:G69"/>
      <selection pane="topRight" activeCell="B3" sqref="A1:G69"/>
      <selection pane="bottomLeft" activeCell="B3" sqref="A1:G69"/>
      <selection pane="bottomRight" activeCell="C3" sqref="C3"/>
    </sheetView>
  </sheetViews>
  <sheetFormatPr baseColWidth="10" defaultColWidth="11.21875" defaultRowHeight="13.8" x14ac:dyDescent="0.3"/>
  <cols>
    <col min="1" max="1" width="14" style="311" customWidth="1"/>
    <col min="2" max="2" width="34.44140625" style="311" customWidth="1"/>
    <col min="3" max="3" width="43.44140625" style="311" customWidth="1"/>
    <col min="4" max="4" width="13.33203125" style="303" customWidth="1"/>
    <col min="5" max="5" width="17.44140625" style="311" customWidth="1"/>
    <col min="6" max="6" width="14.33203125" style="303" customWidth="1"/>
    <col min="7" max="7" width="18.21875" style="303" customWidth="1"/>
    <col min="8" max="16384" width="11.21875" style="303"/>
  </cols>
  <sheetData>
    <row r="1" spans="1:7" s="298" customFormat="1" ht="39" customHeight="1" x14ac:dyDescent="0.3">
      <c r="A1" s="295" t="s">
        <v>2541</v>
      </c>
      <c r="B1" s="296" t="s">
        <v>2540</v>
      </c>
      <c r="C1" s="296" t="s">
        <v>2539</v>
      </c>
      <c r="D1" s="296" t="s">
        <v>2538</v>
      </c>
      <c r="E1" s="296" t="s">
        <v>2537</v>
      </c>
      <c r="F1" s="296" t="s">
        <v>2536</v>
      </c>
      <c r="G1" s="297" t="s">
        <v>2535</v>
      </c>
    </row>
    <row r="2" spans="1:7" ht="41.4" x14ac:dyDescent="0.3">
      <c r="A2" s="299" t="s">
        <v>2534</v>
      </c>
      <c r="B2" s="300" t="s">
        <v>2533</v>
      </c>
      <c r="C2" s="300" t="s">
        <v>2532</v>
      </c>
      <c r="D2" s="300" t="s">
        <v>2524</v>
      </c>
      <c r="E2" s="300" t="s">
        <v>2498</v>
      </c>
      <c r="F2" s="301" t="s">
        <v>2499</v>
      </c>
      <c r="G2" s="302" t="s">
        <v>2498</v>
      </c>
    </row>
    <row r="3" spans="1:7" ht="69" x14ac:dyDescent="0.3">
      <c r="A3" s="299" t="s">
        <v>2531</v>
      </c>
      <c r="B3" s="300" t="s">
        <v>2530</v>
      </c>
      <c r="C3" s="300" t="s">
        <v>2529</v>
      </c>
      <c r="D3" s="300" t="s">
        <v>2514</v>
      </c>
      <c r="E3" s="300" t="s">
        <v>2498</v>
      </c>
      <c r="F3" s="300" t="s">
        <v>2528</v>
      </c>
      <c r="G3" s="302" t="s">
        <v>2498</v>
      </c>
    </row>
    <row r="4" spans="1:7" ht="41.4" x14ac:dyDescent="0.3">
      <c r="A4" s="299" t="s">
        <v>2527</v>
      </c>
      <c r="B4" s="300" t="s">
        <v>2526</v>
      </c>
      <c r="C4" s="300" t="s">
        <v>2525</v>
      </c>
      <c r="D4" s="300" t="s">
        <v>2524</v>
      </c>
      <c r="E4" s="300" t="s">
        <v>2498</v>
      </c>
      <c r="F4" s="304" t="s">
        <v>2523</v>
      </c>
      <c r="G4" s="305"/>
    </row>
    <row r="5" spans="1:7" ht="151.80000000000001" x14ac:dyDescent="0.3">
      <c r="A5" s="306" t="s">
        <v>2522</v>
      </c>
      <c r="B5" s="300" t="s">
        <v>2607</v>
      </c>
      <c r="C5" s="300" t="s">
        <v>2521</v>
      </c>
      <c r="D5" s="300" t="s">
        <v>2500</v>
      </c>
      <c r="E5" s="300" t="s">
        <v>2520</v>
      </c>
      <c r="F5" s="300" t="s">
        <v>2519</v>
      </c>
      <c r="G5" s="302" t="s">
        <v>2518</v>
      </c>
    </row>
    <row r="6" spans="1:7" ht="69" x14ac:dyDescent="0.3">
      <c r="A6" s="307" t="s">
        <v>2517</v>
      </c>
      <c r="B6" s="300" t="s">
        <v>2516</v>
      </c>
      <c r="C6" s="300" t="s">
        <v>2515</v>
      </c>
      <c r="D6" s="300" t="s">
        <v>2514</v>
      </c>
      <c r="E6" s="300" t="s">
        <v>2498</v>
      </c>
      <c r="F6" s="300" t="s">
        <v>2499</v>
      </c>
      <c r="G6" s="302" t="s">
        <v>2498</v>
      </c>
    </row>
    <row r="7" spans="1:7" ht="96.6" x14ac:dyDescent="0.3">
      <c r="A7" s="307" t="s">
        <v>2513</v>
      </c>
      <c r="B7" s="300" t="s">
        <v>2512</v>
      </c>
      <c r="C7" s="300" t="s">
        <v>2511</v>
      </c>
      <c r="D7" s="300" t="s">
        <v>2510</v>
      </c>
      <c r="E7" s="300" t="s">
        <v>2498</v>
      </c>
      <c r="F7" s="300" t="s">
        <v>2499</v>
      </c>
      <c r="G7" s="302" t="s">
        <v>2498</v>
      </c>
    </row>
    <row r="8" spans="1:7" ht="124.2" x14ac:dyDescent="0.3">
      <c r="A8" s="307" t="s">
        <v>2509</v>
      </c>
      <c r="B8" s="300" t="s">
        <v>2508</v>
      </c>
      <c r="C8" s="300" t="s">
        <v>2507</v>
      </c>
      <c r="D8" s="300" t="s">
        <v>2490</v>
      </c>
      <c r="E8" s="300" t="s">
        <v>2506</v>
      </c>
      <c r="F8" s="304" t="s">
        <v>2505</v>
      </c>
      <c r="G8" s="302" t="s">
        <v>2504</v>
      </c>
    </row>
    <row r="9" spans="1:7" ht="97.2" thickBot="1" x14ac:dyDescent="0.35">
      <c r="A9" s="308" t="s">
        <v>2503</v>
      </c>
      <c r="B9" s="309" t="s">
        <v>2502</v>
      </c>
      <c r="C9" s="309" t="s">
        <v>2501</v>
      </c>
      <c r="D9" s="309" t="s">
        <v>2500</v>
      </c>
      <c r="E9" s="309" t="s">
        <v>2498</v>
      </c>
      <c r="F9" s="309" t="s">
        <v>2499</v>
      </c>
      <c r="G9" s="310" t="s">
        <v>2498</v>
      </c>
    </row>
    <row r="10" spans="1:7" x14ac:dyDescent="0.3">
      <c r="D10" s="311"/>
      <c r="F10" s="311"/>
      <c r="G10" s="311"/>
    </row>
    <row r="13" spans="1:7" x14ac:dyDescent="0.3">
      <c r="B13" s="312" t="s">
        <v>2497</v>
      </c>
      <c r="C13" s="312" t="s">
        <v>2496</v>
      </c>
    </row>
    <row r="14" spans="1:7" x14ac:dyDescent="0.3">
      <c r="B14" s="313"/>
      <c r="C14" s="313"/>
    </row>
    <row r="15" spans="1:7" x14ac:dyDescent="0.3">
      <c r="B15" s="313"/>
      <c r="C15" s="313"/>
    </row>
    <row r="16" spans="1:7" x14ac:dyDescent="0.3">
      <c r="B16" s="313"/>
      <c r="C16" s="313"/>
    </row>
    <row r="17" spans="2:3" x14ac:dyDescent="0.3">
      <c r="B17" s="314" t="s">
        <v>2495</v>
      </c>
      <c r="C17" s="314" t="s">
        <v>2495</v>
      </c>
    </row>
  </sheetData>
  <pageMargins left="0.70866141732283472" right="0.70866141732283472" top="0.74803149606299213" bottom="0.74803149606299213" header="0.31496062992125984" footer="0.31496062992125984"/>
  <pageSetup scale="45" fitToHeight="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05462-FEC6-463E-9688-3077725A6199}">
  <sheetPr>
    <tabColor theme="5" tint="-0.499984740745262"/>
  </sheetPr>
  <dimension ref="A1:AE117"/>
  <sheetViews>
    <sheetView zoomScale="190" zoomScaleNormal="190" workbookViewId="0">
      <pane xSplit="1" ySplit="2" topLeftCell="M70" activePane="bottomRight" state="frozen"/>
      <selection activeCell="B3" sqref="A1:G69"/>
      <selection pane="topRight" activeCell="B3" sqref="A1:G69"/>
      <selection pane="bottomLeft" activeCell="B3" sqref="A1:G69"/>
      <selection pane="bottomRight" activeCell="P2" sqref="P2"/>
    </sheetView>
  </sheetViews>
  <sheetFormatPr baseColWidth="10" defaultColWidth="11.88671875" defaultRowHeight="14.4" x14ac:dyDescent="0.3"/>
  <cols>
    <col min="1" max="1" width="8.6640625" style="213" customWidth="1"/>
    <col min="2" max="2" width="16.44140625" style="213" customWidth="1"/>
    <col min="3" max="3" width="28.109375" style="215" customWidth="1"/>
    <col min="4" max="4" width="25.21875" style="213" customWidth="1"/>
    <col min="5" max="6" width="8.109375" style="213" customWidth="1"/>
    <col min="7" max="7" width="11" style="213" customWidth="1"/>
    <col min="8" max="8" width="23.5546875" style="213" customWidth="1"/>
    <col min="9" max="9" width="11.88671875" style="213"/>
    <col min="10" max="12" width="9.77734375" style="213" customWidth="1"/>
    <col min="13" max="15" width="9.109375" style="213" customWidth="1"/>
    <col min="16" max="16" width="19.44140625" style="213" customWidth="1"/>
    <col min="17" max="17" width="9.33203125" style="213" customWidth="1"/>
    <col min="18" max="18" width="7.77734375" style="213" customWidth="1"/>
    <col min="19" max="19" width="9.6640625" style="213" customWidth="1"/>
    <col min="20" max="20" width="10.109375" style="214" customWidth="1"/>
    <col min="21" max="21" width="10.88671875" style="213" customWidth="1"/>
    <col min="22" max="16384" width="11.88671875" style="213"/>
  </cols>
  <sheetData>
    <row r="1" spans="1:31" s="239" customFormat="1" x14ac:dyDescent="0.3">
      <c r="A1" s="364" t="s">
        <v>2431</v>
      </c>
      <c r="B1" s="240" t="s">
        <v>2562</v>
      </c>
      <c r="C1" s="359" t="s">
        <v>2430</v>
      </c>
      <c r="D1" s="359"/>
      <c r="E1" s="359" t="s">
        <v>2429</v>
      </c>
      <c r="F1" s="359"/>
      <c r="G1" s="359"/>
      <c r="H1" s="360" t="s">
        <v>2428</v>
      </c>
      <c r="I1" s="360"/>
      <c r="J1" s="360"/>
      <c r="K1" s="360"/>
      <c r="L1" s="360"/>
      <c r="M1" s="361" t="s">
        <v>2427</v>
      </c>
      <c r="N1" s="361"/>
      <c r="O1" s="361"/>
      <c r="P1" s="362" t="s">
        <v>2426</v>
      </c>
      <c r="Q1" s="362"/>
      <c r="R1" s="362"/>
      <c r="S1" s="355" t="s">
        <v>2425</v>
      </c>
      <c r="T1" s="355"/>
      <c r="U1" s="356"/>
    </row>
    <row r="2" spans="1:31" s="225" customFormat="1" ht="54" customHeight="1" thickBot="1" x14ac:dyDescent="0.35">
      <c r="A2" s="365"/>
      <c r="B2" s="236" t="s">
        <v>2424</v>
      </c>
      <c r="C2" s="238" t="s">
        <v>2423</v>
      </c>
      <c r="D2" s="237" t="s">
        <v>2422</v>
      </c>
      <c r="E2" s="236" t="s">
        <v>2421</v>
      </c>
      <c r="F2" s="236" t="s">
        <v>2420</v>
      </c>
      <c r="G2" s="235" t="s">
        <v>2419</v>
      </c>
      <c r="H2" s="233" t="s">
        <v>2418</v>
      </c>
      <c r="I2" s="233" t="s">
        <v>2417</v>
      </c>
      <c r="J2" s="234" t="s">
        <v>2416</v>
      </c>
      <c r="K2" s="233" t="s">
        <v>2415</v>
      </c>
      <c r="L2" s="233" t="s">
        <v>2414</v>
      </c>
      <c r="M2" s="232" t="s">
        <v>2413</v>
      </c>
      <c r="N2" s="232" t="s">
        <v>2412</v>
      </c>
      <c r="O2" s="231" t="s">
        <v>2411</v>
      </c>
      <c r="P2" s="230" t="s">
        <v>2410</v>
      </c>
      <c r="Q2" s="230" t="s">
        <v>2409</v>
      </c>
      <c r="R2" s="230" t="s">
        <v>2408</v>
      </c>
      <c r="S2" s="229" t="s">
        <v>2407</v>
      </c>
      <c r="T2" s="228" t="s">
        <v>2406</v>
      </c>
      <c r="U2" s="227" t="s">
        <v>2405</v>
      </c>
      <c r="X2" s="226"/>
    </row>
    <row r="3" spans="1:31" ht="40.799999999999997" x14ac:dyDescent="0.3">
      <c r="A3" s="357" t="s">
        <v>2404</v>
      </c>
      <c r="B3" s="366" t="s">
        <v>2183</v>
      </c>
      <c r="C3" s="363" t="s">
        <v>2403</v>
      </c>
      <c r="D3" s="251" t="s">
        <v>2633</v>
      </c>
      <c r="E3" s="220">
        <v>5</v>
      </c>
      <c r="F3" s="220">
        <v>1</v>
      </c>
      <c r="G3" s="219" t="str">
        <f>VLOOKUP(E3*F3,'riesgo inherente-Anexo '!C4:D28,2,TRUE)</f>
        <v>Bajo</v>
      </c>
      <c r="H3" s="251" t="s">
        <v>2634</v>
      </c>
      <c r="I3" s="251" t="s">
        <v>2635</v>
      </c>
      <c r="J3" s="251" t="s">
        <v>2050</v>
      </c>
      <c r="K3" s="251" t="s">
        <v>2333</v>
      </c>
      <c r="L3" s="251" t="s">
        <v>2154</v>
      </c>
      <c r="M3" s="251">
        <v>1</v>
      </c>
      <c r="N3" s="251">
        <v>3</v>
      </c>
      <c r="O3" s="251" t="str">
        <f>VLOOKUP((E3*F3)-(M3*N3),'riesgo inherente-Anexo '!C2:D28,2,TRUE)</f>
        <v>Bajo</v>
      </c>
      <c r="P3" s="251" t="s">
        <v>2402</v>
      </c>
      <c r="Q3" s="251" t="s">
        <v>2635</v>
      </c>
      <c r="R3" s="251" t="s">
        <v>2046</v>
      </c>
      <c r="S3" s="251" t="s">
        <v>2636</v>
      </c>
      <c r="T3" s="218">
        <v>44531</v>
      </c>
      <c r="U3" s="251" t="s">
        <v>2438</v>
      </c>
      <c r="V3" s="223"/>
      <c r="W3" s="223"/>
      <c r="X3" s="223"/>
      <c r="Y3" s="223"/>
      <c r="Z3" s="223"/>
      <c r="AA3" s="223"/>
      <c r="AB3" s="223"/>
      <c r="AC3" s="223"/>
      <c r="AD3" s="223"/>
      <c r="AE3" s="223"/>
    </row>
    <row r="4" spans="1:31" ht="51" x14ac:dyDescent="0.3">
      <c r="A4" s="357"/>
      <c r="B4" s="366"/>
      <c r="C4" s="363"/>
      <c r="D4" s="251" t="s">
        <v>2401</v>
      </c>
      <c r="E4" s="220">
        <v>5</v>
      </c>
      <c r="F4" s="220">
        <v>3</v>
      </c>
      <c r="G4" s="219" t="str">
        <f>VLOOKUP(E4*F4,'riesgo inherente-Anexo '!C4:D28,2,TRUE)</f>
        <v>Alto</v>
      </c>
      <c r="H4" s="251" t="s">
        <v>2400</v>
      </c>
      <c r="I4" s="251" t="s">
        <v>2551</v>
      </c>
      <c r="J4" s="251" t="s">
        <v>2050</v>
      </c>
      <c r="K4" s="251" t="s">
        <v>2049</v>
      </c>
      <c r="L4" s="251" t="s">
        <v>2048</v>
      </c>
      <c r="M4" s="251">
        <v>4</v>
      </c>
      <c r="N4" s="251">
        <v>5</v>
      </c>
      <c r="O4" s="251" t="str">
        <f>VLOOKUP((E4*F4)-(M4*N4),'riesgo inherente-Anexo '!C2:D28,2,TRUE)</f>
        <v>Bajo</v>
      </c>
      <c r="P4" s="251" t="s">
        <v>2399</v>
      </c>
      <c r="Q4" s="251" t="s">
        <v>2490</v>
      </c>
      <c r="R4" s="251" t="s">
        <v>2048</v>
      </c>
      <c r="S4" s="251" t="s">
        <v>2490</v>
      </c>
      <c r="T4" s="218">
        <v>43800</v>
      </c>
      <c r="U4" s="251" t="s">
        <v>2044</v>
      </c>
      <c r="V4" s="223"/>
      <c r="W4" s="223"/>
      <c r="X4" s="223"/>
      <c r="Y4" s="223"/>
      <c r="Z4" s="223"/>
      <c r="AA4" s="223"/>
      <c r="AB4" s="223"/>
      <c r="AC4" s="223"/>
      <c r="AD4" s="223"/>
      <c r="AE4" s="223"/>
    </row>
    <row r="5" spans="1:31" ht="30.6" x14ac:dyDescent="0.3">
      <c r="A5" s="357"/>
      <c r="B5" s="366"/>
      <c r="C5" s="363"/>
      <c r="D5" s="251" t="s">
        <v>2398</v>
      </c>
      <c r="E5" s="220">
        <v>1</v>
      </c>
      <c r="F5" s="220">
        <v>1</v>
      </c>
      <c r="G5" s="219" t="str">
        <f>VLOOKUP(E5*F5,'riesgo inherente-Anexo '!C4:D28,2,TRUE)</f>
        <v>Bajo</v>
      </c>
      <c r="H5" s="251" t="s">
        <v>2397</v>
      </c>
      <c r="I5" s="251" t="s">
        <v>2551</v>
      </c>
      <c r="J5" s="251" t="s">
        <v>2050</v>
      </c>
      <c r="K5" s="251" t="s">
        <v>2049</v>
      </c>
      <c r="L5" s="251" t="s">
        <v>2154</v>
      </c>
      <c r="M5" s="251">
        <v>4</v>
      </c>
      <c r="N5" s="251">
        <v>4</v>
      </c>
      <c r="O5" s="251" t="str">
        <f>VLOOKUP((E5*F5)-(M5*N5),'riesgo inherente-Anexo '!C2:D28,2,TRUE)</f>
        <v>Bajo</v>
      </c>
      <c r="P5" s="251" t="s">
        <v>2172</v>
      </c>
      <c r="Q5" s="251" t="s">
        <v>2490</v>
      </c>
      <c r="R5" s="251" t="s">
        <v>2046</v>
      </c>
      <c r="S5" s="251" t="s">
        <v>2490</v>
      </c>
      <c r="T5" s="218">
        <v>43800</v>
      </c>
      <c r="U5" s="251" t="s">
        <v>2044</v>
      </c>
      <c r="V5" s="223"/>
      <c r="W5" s="223"/>
      <c r="X5" s="223"/>
      <c r="Y5" s="223"/>
      <c r="Z5" s="223"/>
      <c r="AA5" s="223"/>
      <c r="AB5" s="223"/>
      <c r="AC5" s="223"/>
      <c r="AD5" s="223"/>
      <c r="AE5" s="223"/>
    </row>
    <row r="6" spans="1:31" ht="27.6" x14ac:dyDescent="0.3">
      <c r="A6" s="357"/>
      <c r="B6" s="222" t="s">
        <v>2183</v>
      </c>
      <c r="C6" s="221" t="s">
        <v>2396</v>
      </c>
      <c r="D6" s="251" t="s">
        <v>2561</v>
      </c>
      <c r="E6" s="224">
        <v>3</v>
      </c>
      <c r="F6" s="220">
        <v>3</v>
      </c>
      <c r="G6" s="219" t="str">
        <f>VLOOKUP(E6*F6,'riesgo inherente-Anexo '!C4:D28,2,TRUE)</f>
        <v>Moderado</v>
      </c>
      <c r="H6" s="251" t="s">
        <v>2560</v>
      </c>
      <c r="I6" s="251" t="s">
        <v>2551</v>
      </c>
      <c r="J6" s="251" t="s">
        <v>1945</v>
      </c>
      <c r="K6" s="251" t="s">
        <v>2049</v>
      </c>
      <c r="L6" s="251" t="s">
        <v>2046</v>
      </c>
      <c r="M6" s="251">
        <v>1</v>
      </c>
      <c r="N6" s="251">
        <v>1</v>
      </c>
      <c r="O6" s="251" t="str">
        <f>VLOOKUP((E6*F6)-(M6*N6),'riesgo inherente-Anexo '!C2:D28,2,TRUE)</f>
        <v>Moderado</v>
      </c>
      <c r="P6" s="251" t="s">
        <v>2559</v>
      </c>
      <c r="Q6" s="251" t="s">
        <v>2490</v>
      </c>
      <c r="R6" s="251" t="s">
        <v>2048</v>
      </c>
      <c r="S6" s="251" t="s">
        <v>2490</v>
      </c>
      <c r="T6" s="218">
        <v>43800</v>
      </c>
      <c r="U6" s="251" t="s">
        <v>2044</v>
      </c>
      <c r="V6" s="223"/>
      <c r="W6" s="223"/>
      <c r="X6" s="223"/>
      <c r="Y6" s="223"/>
      <c r="Z6" s="223"/>
      <c r="AA6" s="223"/>
      <c r="AB6" s="223"/>
      <c r="AC6" s="223"/>
      <c r="AD6" s="223"/>
      <c r="AE6" s="223"/>
    </row>
    <row r="7" spans="1:31" ht="30.6" x14ac:dyDescent="0.3">
      <c r="A7" s="357"/>
      <c r="B7" s="222" t="s">
        <v>2183</v>
      </c>
      <c r="C7" s="221" t="s">
        <v>2395</v>
      </c>
      <c r="D7" s="251" t="s">
        <v>2394</v>
      </c>
      <c r="E7" s="220">
        <v>3</v>
      </c>
      <c r="F7" s="220">
        <v>1</v>
      </c>
      <c r="G7" s="219" t="str">
        <f>VLOOKUP(E7*F7,'riesgo inherente-Anexo '!C4:D28,2,TRUE)</f>
        <v>Bajo</v>
      </c>
      <c r="H7" s="251" t="s">
        <v>2393</v>
      </c>
      <c r="I7" s="251" t="s">
        <v>2551</v>
      </c>
      <c r="J7" s="251" t="s">
        <v>2320</v>
      </c>
      <c r="K7" s="251" t="s">
        <v>2049</v>
      </c>
      <c r="L7" s="251" t="s">
        <v>2048</v>
      </c>
      <c r="M7" s="251">
        <v>4</v>
      </c>
      <c r="N7" s="251">
        <v>4</v>
      </c>
      <c r="O7" s="251" t="str">
        <f>VLOOKUP((E7*F7)-(M7*N7),'riesgo inherente-Anexo '!C2:D28,2,TRUE)</f>
        <v>Bajo</v>
      </c>
      <c r="P7" s="251" t="s">
        <v>2392</v>
      </c>
      <c r="Q7" s="251" t="s">
        <v>2490</v>
      </c>
      <c r="R7" s="251" t="s">
        <v>2046</v>
      </c>
      <c r="S7" s="251" t="s">
        <v>2490</v>
      </c>
      <c r="T7" s="218">
        <v>43800</v>
      </c>
      <c r="U7" s="251" t="s">
        <v>2044</v>
      </c>
      <c r="V7" s="223"/>
      <c r="W7" s="223"/>
      <c r="X7" s="223"/>
      <c r="Y7" s="223"/>
      <c r="Z7" s="223"/>
      <c r="AA7" s="223"/>
      <c r="AB7" s="223"/>
      <c r="AC7" s="223"/>
      <c r="AD7" s="223"/>
      <c r="AE7" s="223"/>
    </row>
    <row r="8" spans="1:31" ht="61.2" x14ac:dyDescent="0.3">
      <c r="A8" s="357"/>
      <c r="B8" s="222" t="s">
        <v>2055</v>
      </c>
      <c r="C8" s="221" t="s">
        <v>2391</v>
      </c>
      <c r="D8" s="251" t="s">
        <v>2390</v>
      </c>
      <c r="E8" s="220">
        <v>1</v>
      </c>
      <c r="F8" s="220">
        <v>5</v>
      </c>
      <c r="G8" s="219" t="str">
        <f>VLOOKUP(E8*F8,'riesgo inherente-Anexo '!C4:D28,2,TRUE)</f>
        <v>Bajo</v>
      </c>
      <c r="H8" s="251" t="s">
        <v>2389</v>
      </c>
      <c r="I8" s="251" t="s">
        <v>2045</v>
      </c>
      <c r="J8" s="251" t="s">
        <v>2365</v>
      </c>
      <c r="K8" s="251" t="s">
        <v>2049</v>
      </c>
      <c r="L8" s="251" t="s">
        <v>2048</v>
      </c>
      <c r="M8" s="251">
        <v>4</v>
      </c>
      <c r="N8" s="251">
        <v>3</v>
      </c>
      <c r="O8" s="251" t="str">
        <f>VLOOKUP((E8*F8)-(M8*N8),'riesgo inherente-Anexo '!C2:D28,2,TRUE)</f>
        <v>Bajo</v>
      </c>
      <c r="P8" s="251" t="s">
        <v>2172</v>
      </c>
      <c r="Q8" s="251" t="s">
        <v>2045</v>
      </c>
      <c r="R8" s="251" t="s">
        <v>2046</v>
      </c>
      <c r="S8" s="251" t="s">
        <v>2490</v>
      </c>
      <c r="T8" s="218">
        <v>43800</v>
      </c>
      <c r="U8" s="251" t="s">
        <v>2044</v>
      </c>
      <c r="V8" s="223"/>
      <c r="W8" s="223"/>
      <c r="X8" s="223"/>
      <c r="Y8" s="223"/>
      <c r="Z8" s="223"/>
      <c r="AA8" s="223"/>
      <c r="AB8" s="223"/>
      <c r="AC8" s="223"/>
      <c r="AD8" s="223"/>
      <c r="AE8" s="223"/>
    </row>
    <row r="9" spans="1:31" ht="81.599999999999994" x14ac:dyDescent="0.3">
      <c r="A9" s="357"/>
      <c r="B9" s="222" t="s">
        <v>2055</v>
      </c>
      <c r="C9" s="221" t="s">
        <v>2388</v>
      </c>
      <c r="D9" s="251" t="s">
        <v>2387</v>
      </c>
      <c r="E9" s="220">
        <v>1</v>
      </c>
      <c r="F9" s="220">
        <v>5</v>
      </c>
      <c r="G9" s="219" t="str">
        <f>VLOOKUP(E9*F9,'riesgo inherente-Anexo '!C4:D28,2,TRUE)</f>
        <v>Bajo</v>
      </c>
      <c r="H9" s="251" t="s">
        <v>2386</v>
      </c>
      <c r="I9" s="251" t="s">
        <v>2045</v>
      </c>
      <c r="J9" s="251" t="s">
        <v>2320</v>
      </c>
      <c r="K9" s="251" t="s">
        <v>2049</v>
      </c>
      <c r="L9" s="251" t="s">
        <v>2048</v>
      </c>
      <c r="M9" s="251">
        <v>5</v>
      </c>
      <c r="N9" s="251">
        <v>5</v>
      </c>
      <c r="O9" s="251" t="str">
        <f>VLOOKUP((E9*F9)-(M9*N9),'riesgo inherente-Anexo '!C2:D28,2,TRUE)</f>
        <v>Bajo</v>
      </c>
      <c r="P9" s="251" t="s">
        <v>2047</v>
      </c>
      <c r="Q9" s="251" t="s">
        <v>2490</v>
      </c>
      <c r="R9" s="251" t="s">
        <v>2048</v>
      </c>
      <c r="S9" s="251" t="s">
        <v>2490</v>
      </c>
      <c r="T9" s="218">
        <v>43800</v>
      </c>
      <c r="U9" s="251" t="s">
        <v>2044</v>
      </c>
      <c r="V9" s="223"/>
      <c r="W9" s="223"/>
      <c r="X9" s="223"/>
      <c r="Y9" s="223"/>
      <c r="Z9" s="223"/>
      <c r="AA9" s="223"/>
      <c r="AB9" s="223"/>
      <c r="AC9" s="223"/>
      <c r="AD9" s="223"/>
      <c r="AE9" s="223"/>
    </row>
    <row r="10" spans="1:31" ht="20.399999999999999" x14ac:dyDescent="0.3">
      <c r="A10" s="357"/>
      <c r="B10" s="222" t="s">
        <v>2183</v>
      </c>
      <c r="C10" s="221" t="s">
        <v>2385</v>
      </c>
      <c r="D10" s="251" t="s">
        <v>2384</v>
      </c>
      <c r="E10" s="220">
        <v>1</v>
      </c>
      <c r="F10" s="220">
        <v>1</v>
      </c>
      <c r="G10" s="219" t="str">
        <f>VLOOKUP(E10*F10,'riesgo inherente-Anexo '!C4:D28,2,TRUE)</f>
        <v>Bajo</v>
      </c>
      <c r="H10" s="251" t="s">
        <v>2383</v>
      </c>
      <c r="I10" s="251" t="s">
        <v>2551</v>
      </c>
      <c r="J10" s="251" t="s">
        <v>1945</v>
      </c>
      <c r="K10" s="251" t="s">
        <v>2049</v>
      </c>
      <c r="L10" s="251" t="s">
        <v>2048</v>
      </c>
      <c r="M10" s="251">
        <v>4</v>
      </c>
      <c r="N10" s="251">
        <v>4</v>
      </c>
      <c r="O10" s="251" t="str">
        <f>VLOOKUP((E10*F10)-(M10*N10),'riesgo inherente-Anexo '!C2:D28,2,TRUE)</f>
        <v>Bajo</v>
      </c>
      <c r="P10" s="251" t="s">
        <v>2382</v>
      </c>
      <c r="Q10" s="251" t="s">
        <v>2490</v>
      </c>
      <c r="R10" s="251" t="s">
        <v>2046</v>
      </c>
      <c r="S10" s="251" t="s">
        <v>2490</v>
      </c>
      <c r="T10" s="218">
        <v>43800</v>
      </c>
      <c r="U10" s="251" t="s">
        <v>2044</v>
      </c>
      <c r="V10" s="223"/>
      <c r="W10" s="223"/>
      <c r="X10" s="223"/>
      <c r="Y10" s="223"/>
      <c r="Z10" s="223"/>
      <c r="AA10" s="223"/>
      <c r="AB10" s="223"/>
      <c r="AC10" s="223"/>
      <c r="AD10" s="223"/>
      <c r="AE10" s="223"/>
    </row>
    <row r="11" spans="1:31" ht="71.400000000000006" x14ac:dyDescent="0.3">
      <c r="A11" s="357"/>
      <c r="B11" s="222" t="s">
        <v>2159</v>
      </c>
      <c r="C11" s="221" t="s">
        <v>2381</v>
      </c>
      <c r="D11" s="251" t="s">
        <v>2380</v>
      </c>
      <c r="E11" s="220">
        <v>1</v>
      </c>
      <c r="F11" s="220">
        <v>2</v>
      </c>
      <c r="G11" s="219" t="str">
        <f>VLOOKUP(E11*F11,'riesgo inherente-Anexo '!C4:D28,2,TRUE)</f>
        <v>Bajo</v>
      </c>
      <c r="H11" s="251" t="s">
        <v>2379</v>
      </c>
      <c r="I11" s="251" t="s">
        <v>2490</v>
      </c>
      <c r="J11" s="251" t="s">
        <v>2050</v>
      </c>
      <c r="K11" s="251" t="s">
        <v>2333</v>
      </c>
      <c r="L11" s="251" t="s">
        <v>2048</v>
      </c>
      <c r="M11" s="251">
        <v>4</v>
      </c>
      <c r="N11" s="251">
        <v>4</v>
      </c>
      <c r="O11" s="251" t="str">
        <f>VLOOKUP((E11*F11)-(M11*N11),'riesgo inherente-Anexo '!C2:D28,2,TRUE)</f>
        <v>Bajo</v>
      </c>
      <c r="P11" s="251" t="s">
        <v>2047</v>
      </c>
      <c r="Q11" s="251" t="s">
        <v>2045</v>
      </c>
      <c r="R11" s="251" t="s">
        <v>2048</v>
      </c>
      <c r="S11" s="251" t="s">
        <v>2490</v>
      </c>
      <c r="T11" s="218">
        <v>43800</v>
      </c>
      <c r="U11" s="251" t="s">
        <v>2044</v>
      </c>
      <c r="V11" s="223"/>
      <c r="W11" s="223"/>
      <c r="X11" s="223"/>
      <c r="Y11" s="223"/>
      <c r="Z11" s="223"/>
      <c r="AA11" s="223"/>
      <c r="AB11" s="223"/>
      <c r="AC11" s="223"/>
      <c r="AD11" s="223"/>
      <c r="AE11" s="223"/>
    </row>
    <row r="12" spans="1:31" ht="41.4" x14ac:dyDescent="0.3">
      <c r="A12" s="357"/>
      <c r="B12" s="222" t="s">
        <v>2055</v>
      </c>
      <c r="C12" s="221" t="s">
        <v>2378</v>
      </c>
      <c r="D12" s="251" t="s">
        <v>2377</v>
      </c>
      <c r="E12" s="220">
        <v>1</v>
      </c>
      <c r="F12" s="220">
        <v>3</v>
      </c>
      <c r="G12" s="219" t="str">
        <f>VLOOKUP(E12*F12,'riesgo inherente-Anexo '!C4:D28,2,TRUE)</f>
        <v>Bajo</v>
      </c>
      <c r="H12" s="251" t="s">
        <v>2366</v>
      </c>
      <c r="I12" s="251" t="s">
        <v>2305</v>
      </c>
      <c r="J12" s="251" t="s">
        <v>2365</v>
      </c>
      <c r="K12" s="251" t="s">
        <v>2049</v>
      </c>
      <c r="L12" s="251" t="s">
        <v>2154</v>
      </c>
      <c r="M12" s="251">
        <v>3</v>
      </c>
      <c r="N12" s="251">
        <v>3</v>
      </c>
      <c r="O12" s="251" t="str">
        <f>VLOOKUP((E12*F12)-(M12*N12),'riesgo inherente-Anexo '!C2:D28,2,TRUE)</f>
        <v>Bajo</v>
      </c>
      <c r="P12" s="251" t="s">
        <v>2376</v>
      </c>
      <c r="Q12" s="251" t="s">
        <v>2045</v>
      </c>
      <c r="R12" s="251" t="s">
        <v>2046</v>
      </c>
      <c r="S12" s="251" t="s">
        <v>2490</v>
      </c>
      <c r="T12" s="218">
        <v>43800</v>
      </c>
      <c r="U12" s="251" t="s">
        <v>2044</v>
      </c>
      <c r="V12" s="223"/>
      <c r="W12" s="223"/>
      <c r="X12" s="223"/>
      <c r="Y12" s="223"/>
      <c r="Z12" s="223"/>
      <c r="AA12" s="223"/>
      <c r="AB12" s="223"/>
      <c r="AC12" s="223"/>
      <c r="AD12" s="223"/>
      <c r="AE12" s="223"/>
    </row>
    <row r="13" spans="1:31" ht="20.399999999999999" x14ac:dyDescent="0.3">
      <c r="A13" s="357"/>
      <c r="B13" s="222" t="s">
        <v>2055</v>
      </c>
      <c r="C13" s="221" t="s">
        <v>2375</v>
      </c>
      <c r="D13" s="251" t="s">
        <v>2374</v>
      </c>
      <c r="E13" s="220">
        <v>1</v>
      </c>
      <c r="F13" s="220">
        <v>3</v>
      </c>
      <c r="G13" s="219" t="str">
        <f>VLOOKUP(E13*F13,'riesgo inherente-Anexo '!C4:D28,2,TRUE)</f>
        <v>Bajo</v>
      </c>
      <c r="H13" s="251" t="s">
        <v>2373</v>
      </c>
      <c r="I13" s="251" t="s">
        <v>2045</v>
      </c>
      <c r="J13" s="251" t="s">
        <v>2050</v>
      </c>
      <c r="K13" s="251" t="s">
        <v>2049</v>
      </c>
      <c r="L13" s="251" t="s">
        <v>2048</v>
      </c>
      <c r="M13" s="251">
        <v>3</v>
      </c>
      <c r="N13" s="251">
        <v>3</v>
      </c>
      <c r="O13" s="251" t="str">
        <f>VLOOKUP((E13*F13)-(M13*N13),'riesgo inherente-Anexo '!C2:D28,2,TRUE)</f>
        <v>Bajo</v>
      </c>
      <c r="P13" s="251" t="s">
        <v>2047</v>
      </c>
      <c r="Q13" s="251" t="s">
        <v>2490</v>
      </c>
      <c r="R13" s="251" t="s">
        <v>2046</v>
      </c>
      <c r="S13" s="251" t="s">
        <v>2490</v>
      </c>
      <c r="T13" s="218">
        <v>43800</v>
      </c>
      <c r="U13" s="251" t="s">
        <v>2044</v>
      </c>
      <c r="V13" s="223"/>
      <c r="W13" s="223"/>
      <c r="X13" s="223"/>
      <c r="Y13" s="223"/>
      <c r="Z13" s="223"/>
      <c r="AA13" s="223"/>
      <c r="AB13" s="223"/>
      <c r="AC13" s="223"/>
      <c r="AD13" s="223"/>
      <c r="AE13" s="223"/>
    </row>
    <row r="14" spans="1:31" ht="51" x14ac:dyDescent="0.3">
      <c r="A14" s="357"/>
      <c r="B14" s="222" t="s">
        <v>2183</v>
      </c>
      <c r="C14" s="221" t="s">
        <v>2372</v>
      </c>
      <c r="D14" s="251" t="s">
        <v>2371</v>
      </c>
      <c r="E14" s="220">
        <v>1</v>
      </c>
      <c r="F14" s="220">
        <v>2</v>
      </c>
      <c r="G14" s="219" t="str">
        <f>VLOOKUP(E14*F14,'riesgo inherente-Anexo '!C4:D28,2,TRUE)</f>
        <v>Bajo</v>
      </c>
      <c r="H14" s="251" t="s">
        <v>2370</v>
      </c>
      <c r="I14" s="251" t="s">
        <v>2045</v>
      </c>
      <c r="J14" s="251" t="s">
        <v>2365</v>
      </c>
      <c r="K14" s="251" t="s">
        <v>2049</v>
      </c>
      <c r="L14" s="251" t="s">
        <v>2048</v>
      </c>
      <c r="M14" s="251">
        <v>4</v>
      </c>
      <c r="N14" s="251">
        <v>3</v>
      </c>
      <c r="O14" s="251" t="str">
        <f>VLOOKUP((E14*F14)-(M14*N14),'riesgo inherente-Anexo '!C2:D28,2,TRUE)</f>
        <v>Bajo</v>
      </c>
      <c r="P14" s="251" t="s">
        <v>2369</v>
      </c>
      <c r="Q14" s="251" t="s">
        <v>2045</v>
      </c>
      <c r="R14" s="251" t="s">
        <v>2154</v>
      </c>
      <c r="S14" s="251" t="s">
        <v>2490</v>
      </c>
      <c r="T14" s="218">
        <v>43800</v>
      </c>
      <c r="U14" s="251" t="s">
        <v>2044</v>
      </c>
      <c r="V14" s="223"/>
      <c r="W14" s="223"/>
      <c r="X14" s="223"/>
      <c r="Y14" s="223"/>
      <c r="Z14" s="223"/>
      <c r="AA14" s="223"/>
      <c r="AB14" s="223"/>
      <c r="AC14" s="223"/>
      <c r="AD14" s="223"/>
      <c r="AE14" s="223"/>
    </row>
    <row r="15" spans="1:31" ht="40.799999999999997" x14ac:dyDescent="0.3">
      <c r="A15" s="357"/>
      <c r="B15" s="222" t="s">
        <v>2183</v>
      </c>
      <c r="C15" s="221" t="s">
        <v>2368</v>
      </c>
      <c r="D15" s="251" t="s">
        <v>2367</v>
      </c>
      <c r="E15" s="220">
        <v>2</v>
      </c>
      <c r="F15" s="220">
        <v>2</v>
      </c>
      <c r="G15" s="219" t="str">
        <f>VLOOKUP(E15*F15,'riesgo inherente-Anexo '!C4:D28,2,TRUE)</f>
        <v>Bajo</v>
      </c>
      <c r="H15" s="251" t="s">
        <v>2366</v>
      </c>
      <c r="I15" s="251" t="s">
        <v>2045</v>
      </c>
      <c r="J15" s="251" t="s">
        <v>2365</v>
      </c>
      <c r="K15" s="251" t="s">
        <v>2333</v>
      </c>
      <c r="L15" s="251" t="s">
        <v>2048</v>
      </c>
      <c r="M15" s="251">
        <v>4</v>
      </c>
      <c r="N15" s="251">
        <v>3</v>
      </c>
      <c r="O15" s="251" t="str">
        <f>VLOOKUP((E15*F15)-(M15*N15),'riesgo inherente-Anexo '!C2:D28,2,TRUE)</f>
        <v>Bajo</v>
      </c>
      <c r="P15" s="251" t="s">
        <v>2364</v>
      </c>
      <c r="Q15" s="251" t="s">
        <v>2292</v>
      </c>
      <c r="R15" s="251" t="s">
        <v>2154</v>
      </c>
      <c r="S15" s="251" t="s">
        <v>2490</v>
      </c>
      <c r="T15" s="218">
        <v>43800</v>
      </c>
      <c r="U15" s="251" t="s">
        <v>2044</v>
      </c>
      <c r="V15" s="223"/>
      <c r="W15" s="223"/>
      <c r="X15" s="223"/>
      <c r="Y15" s="223"/>
      <c r="Z15" s="223"/>
      <c r="AA15" s="223"/>
      <c r="AB15" s="223"/>
      <c r="AC15" s="223"/>
      <c r="AD15" s="223"/>
      <c r="AE15" s="223"/>
    </row>
    <row r="16" spans="1:31" ht="61.2" x14ac:dyDescent="0.3">
      <c r="A16" s="357"/>
      <c r="B16" s="222" t="s">
        <v>2055</v>
      </c>
      <c r="C16" s="221" t="s">
        <v>2363</v>
      </c>
      <c r="D16" s="251" t="s">
        <v>2362</v>
      </c>
      <c r="E16" s="220">
        <v>1</v>
      </c>
      <c r="F16" s="220">
        <v>5</v>
      </c>
      <c r="G16" s="219" t="str">
        <f>VLOOKUP(E16*F16,'riesgo inherente-Anexo '!C4:D28,2,TRUE)</f>
        <v>Bajo</v>
      </c>
      <c r="H16" s="251" t="s">
        <v>2361</v>
      </c>
      <c r="I16" s="251" t="s">
        <v>2045</v>
      </c>
      <c r="J16" s="251" t="s">
        <v>1945</v>
      </c>
      <c r="K16" s="251" t="s">
        <v>2049</v>
      </c>
      <c r="L16" s="251" t="s">
        <v>2048</v>
      </c>
      <c r="M16" s="251">
        <v>2</v>
      </c>
      <c r="N16" s="251">
        <v>2</v>
      </c>
      <c r="O16" s="251" t="str">
        <f>VLOOKUP((E16*F16)-(M16*N16),'riesgo inherente-Anexo '!C2:D28,2,TRUE)</f>
        <v>Bajo</v>
      </c>
      <c r="P16" s="251" t="s">
        <v>2047</v>
      </c>
      <c r="Q16" s="251" t="s">
        <v>2045</v>
      </c>
      <c r="R16" s="251" t="s">
        <v>2154</v>
      </c>
      <c r="S16" s="251" t="s">
        <v>2490</v>
      </c>
      <c r="T16" s="218">
        <v>43800</v>
      </c>
      <c r="U16" s="251" t="s">
        <v>2044</v>
      </c>
      <c r="V16" s="223"/>
      <c r="W16" s="223"/>
      <c r="X16" s="223"/>
      <c r="Y16" s="223"/>
      <c r="Z16" s="223"/>
      <c r="AA16" s="223"/>
      <c r="AB16" s="223"/>
      <c r="AC16" s="223"/>
      <c r="AD16" s="223"/>
      <c r="AE16" s="223"/>
    </row>
    <row r="17" spans="1:31" ht="112.2" x14ac:dyDescent="0.3">
      <c r="A17" s="358" t="s">
        <v>2360</v>
      </c>
      <c r="B17" s="222" t="s">
        <v>2055</v>
      </c>
      <c r="C17" s="221" t="s">
        <v>2359</v>
      </c>
      <c r="D17" s="251" t="s">
        <v>2358</v>
      </c>
      <c r="E17" s="220">
        <v>1</v>
      </c>
      <c r="F17" s="220">
        <v>3</v>
      </c>
      <c r="G17" s="219" t="str">
        <f>VLOOKUP(E17*F17,'riesgo inherente-Anexo '!C4:D28,2,TRUE)</f>
        <v>Bajo</v>
      </c>
      <c r="H17" s="251" t="s">
        <v>2357</v>
      </c>
      <c r="I17" s="251" t="s">
        <v>2356</v>
      </c>
      <c r="J17" s="251" t="s">
        <v>2050</v>
      </c>
      <c r="K17" s="251" t="s">
        <v>2049</v>
      </c>
      <c r="L17" s="251" t="s">
        <v>2048</v>
      </c>
      <c r="M17" s="251">
        <v>5</v>
      </c>
      <c r="N17" s="251">
        <v>5</v>
      </c>
      <c r="O17" s="251" t="str">
        <f>VLOOKUP((E17*F17)-(M17*N17),'riesgo inherente-Anexo '!C2:D28,2,TRUE)</f>
        <v>Bajo</v>
      </c>
      <c r="P17" s="251" t="s">
        <v>2047</v>
      </c>
      <c r="Q17" s="251" t="s">
        <v>2490</v>
      </c>
      <c r="R17" s="251" t="s">
        <v>2154</v>
      </c>
      <c r="S17" s="251" t="s">
        <v>2490</v>
      </c>
      <c r="T17" s="218">
        <v>43800</v>
      </c>
      <c r="U17" s="251" t="s">
        <v>2044</v>
      </c>
      <c r="V17" s="223"/>
      <c r="W17" s="223"/>
      <c r="X17" s="223"/>
      <c r="Y17" s="223"/>
      <c r="Z17" s="223"/>
      <c r="AA17" s="223"/>
      <c r="AB17" s="223"/>
      <c r="AC17" s="223"/>
      <c r="AD17" s="223"/>
      <c r="AE17" s="223"/>
    </row>
    <row r="18" spans="1:31" ht="91.8" x14ac:dyDescent="0.3">
      <c r="A18" s="358"/>
      <c r="B18" s="222" t="s">
        <v>2055</v>
      </c>
      <c r="C18" s="221" t="s">
        <v>2355</v>
      </c>
      <c r="D18" s="251" t="s">
        <v>2354</v>
      </c>
      <c r="E18" s="220">
        <v>1</v>
      </c>
      <c r="F18" s="220">
        <v>3</v>
      </c>
      <c r="G18" s="219" t="str">
        <f>VLOOKUP(E18*F18,'riesgo inherente-Anexo '!C4:D28,2,TRUE)</f>
        <v>Bajo</v>
      </c>
      <c r="H18" s="251" t="s">
        <v>2353</v>
      </c>
      <c r="I18" s="251" t="s">
        <v>2045</v>
      </c>
      <c r="J18" s="251" t="s">
        <v>2050</v>
      </c>
      <c r="K18" s="251" t="s">
        <v>2049</v>
      </c>
      <c r="L18" s="251" t="s">
        <v>2048</v>
      </c>
      <c r="M18" s="251">
        <v>5</v>
      </c>
      <c r="N18" s="251">
        <v>5</v>
      </c>
      <c r="O18" s="251" t="s">
        <v>1891</v>
      </c>
      <c r="P18" s="251" t="s">
        <v>2047</v>
      </c>
      <c r="Q18" s="251" t="s">
        <v>2045</v>
      </c>
      <c r="R18" s="251" t="s">
        <v>2048</v>
      </c>
      <c r="S18" s="251" t="s">
        <v>2490</v>
      </c>
      <c r="T18" s="218">
        <v>43800</v>
      </c>
      <c r="U18" s="251" t="s">
        <v>2044</v>
      </c>
      <c r="V18" s="223"/>
      <c r="W18" s="223"/>
      <c r="X18" s="223"/>
      <c r="Y18" s="223"/>
      <c r="Z18" s="223"/>
      <c r="AA18" s="223"/>
      <c r="AB18" s="223"/>
      <c r="AC18" s="223"/>
      <c r="AD18" s="223"/>
      <c r="AE18" s="223"/>
    </row>
    <row r="19" spans="1:31" ht="81.599999999999994" x14ac:dyDescent="0.3">
      <c r="A19" s="358"/>
      <c r="B19" s="222" t="s">
        <v>2055</v>
      </c>
      <c r="C19" s="221" t="s">
        <v>2352</v>
      </c>
      <c r="D19" s="251" t="s">
        <v>2351</v>
      </c>
      <c r="E19" s="220">
        <v>3</v>
      </c>
      <c r="F19" s="220">
        <v>2</v>
      </c>
      <c r="G19" s="219" t="str">
        <f>VLOOKUP(E19*F19,'riesgo inherente-Anexo '!C4:D28,2,TRUE)</f>
        <v>Moderado</v>
      </c>
      <c r="H19" s="251" t="s">
        <v>2350</v>
      </c>
      <c r="I19" s="251" t="s">
        <v>2345</v>
      </c>
      <c r="J19" s="251" t="s">
        <v>2320</v>
      </c>
      <c r="K19" s="251" t="s">
        <v>2333</v>
      </c>
      <c r="L19" s="251" t="s">
        <v>2048</v>
      </c>
      <c r="M19" s="251">
        <v>4</v>
      </c>
      <c r="N19" s="251">
        <v>4</v>
      </c>
      <c r="O19" s="251" t="str">
        <f>VLOOKUP((E19*F19)-(M19*N19),'riesgo inherente-Anexo '!C2:D28,2,TRUE)</f>
        <v>Bajo</v>
      </c>
      <c r="P19" s="251" t="s">
        <v>2047</v>
      </c>
      <c r="Q19" s="251" t="s">
        <v>2345</v>
      </c>
      <c r="R19" s="251" t="s">
        <v>2154</v>
      </c>
      <c r="S19" s="251" t="s">
        <v>2490</v>
      </c>
      <c r="T19" s="218">
        <v>43800</v>
      </c>
      <c r="U19" s="251" t="s">
        <v>2044</v>
      </c>
      <c r="V19" s="223"/>
      <c r="W19" s="223"/>
      <c r="X19" s="223"/>
      <c r="Y19" s="223"/>
      <c r="Z19" s="223"/>
      <c r="AA19" s="223"/>
      <c r="AB19" s="223"/>
      <c r="AC19" s="223"/>
      <c r="AD19" s="223"/>
      <c r="AE19" s="223"/>
    </row>
    <row r="20" spans="1:31" ht="71.400000000000006" x14ac:dyDescent="0.3">
      <c r="A20" s="358"/>
      <c r="B20" s="222" t="s">
        <v>2055</v>
      </c>
      <c r="C20" s="221" t="s">
        <v>2349</v>
      </c>
      <c r="D20" s="251" t="s">
        <v>2348</v>
      </c>
      <c r="E20" s="220">
        <v>1</v>
      </c>
      <c r="F20" s="220">
        <v>3</v>
      </c>
      <c r="G20" s="219" t="str">
        <f>VLOOKUP(E20*F20,'riesgo inherente-Anexo '!C4:D28,2,TRUE)</f>
        <v>Bajo</v>
      </c>
      <c r="H20" s="251" t="s">
        <v>2347</v>
      </c>
      <c r="I20" s="251" t="s">
        <v>2345</v>
      </c>
      <c r="J20" s="251" t="s">
        <v>2050</v>
      </c>
      <c r="K20" s="251" t="s">
        <v>2333</v>
      </c>
      <c r="L20" s="251" t="s">
        <v>2048</v>
      </c>
      <c r="M20" s="251">
        <v>4</v>
      </c>
      <c r="N20" s="251">
        <v>4</v>
      </c>
      <c r="O20" s="251" t="str">
        <f>VLOOKUP((E20*F20)-(M20*N20),'riesgo inherente-Anexo '!C2:D28,2,TRUE)</f>
        <v>Bajo</v>
      </c>
      <c r="P20" s="251" t="s">
        <v>2346</v>
      </c>
      <c r="Q20" s="251" t="s">
        <v>2345</v>
      </c>
      <c r="R20" s="251" t="s">
        <v>2154</v>
      </c>
      <c r="S20" s="251" t="s">
        <v>2490</v>
      </c>
      <c r="T20" s="218">
        <v>43800</v>
      </c>
      <c r="U20" s="251" t="s">
        <v>2044</v>
      </c>
      <c r="V20" s="223"/>
      <c r="W20" s="223"/>
      <c r="X20" s="223"/>
      <c r="Y20" s="223"/>
      <c r="Z20" s="223"/>
      <c r="AA20" s="223"/>
      <c r="AB20" s="223"/>
      <c r="AC20" s="223"/>
      <c r="AD20" s="223"/>
      <c r="AE20" s="223"/>
    </row>
    <row r="21" spans="1:31" ht="81.599999999999994" x14ac:dyDescent="0.3">
      <c r="A21" s="358"/>
      <c r="B21" s="222" t="s">
        <v>2055</v>
      </c>
      <c r="C21" s="221" t="s">
        <v>2344</v>
      </c>
      <c r="D21" s="251" t="s">
        <v>2343</v>
      </c>
      <c r="E21" s="220">
        <v>1</v>
      </c>
      <c r="F21" s="220">
        <v>2</v>
      </c>
      <c r="G21" s="219" t="str">
        <f>VLOOKUP(E21*F21,'riesgo inherente-Anexo '!C4:D28,2,TRUE)</f>
        <v>Bajo</v>
      </c>
      <c r="H21" s="251" t="s">
        <v>2342</v>
      </c>
      <c r="I21" s="251" t="s">
        <v>2045</v>
      </c>
      <c r="J21" s="251" t="s">
        <v>2320</v>
      </c>
      <c r="K21" s="251" t="s">
        <v>2049</v>
      </c>
      <c r="L21" s="251" t="s">
        <v>2048</v>
      </c>
      <c r="M21" s="251">
        <v>5</v>
      </c>
      <c r="N21" s="251">
        <v>5</v>
      </c>
      <c r="O21" s="251" t="str">
        <f>VLOOKUP((E21*F21)-(M21*N21),'riesgo inherente-Anexo '!C2:D28,2,TRUE)</f>
        <v>Bajo</v>
      </c>
      <c r="P21" s="251" t="s">
        <v>2341</v>
      </c>
      <c r="Q21" s="251" t="s">
        <v>2045</v>
      </c>
      <c r="R21" s="251" t="s">
        <v>2154</v>
      </c>
      <c r="S21" s="251" t="s">
        <v>2490</v>
      </c>
      <c r="T21" s="218">
        <v>43800</v>
      </c>
      <c r="U21" s="251" t="s">
        <v>2044</v>
      </c>
      <c r="V21" s="223"/>
      <c r="W21" s="223"/>
      <c r="X21" s="223"/>
      <c r="Y21" s="223"/>
      <c r="Z21" s="223"/>
      <c r="AA21" s="223"/>
      <c r="AB21" s="223"/>
      <c r="AC21" s="223"/>
      <c r="AD21" s="223"/>
      <c r="AE21" s="223"/>
    </row>
    <row r="22" spans="1:31" ht="40.799999999999997" x14ac:dyDescent="0.3">
      <c r="A22" s="358"/>
      <c r="B22" s="222" t="s">
        <v>2055</v>
      </c>
      <c r="C22" s="221" t="s">
        <v>2340</v>
      </c>
      <c r="D22" s="251" t="s">
        <v>2339</v>
      </c>
      <c r="E22" s="220">
        <v>1</v>
      </c>
      <c r="F22" s="220">
        <v>3</v>
      </c>
      <c r="G22" s="219" t="str">
        <f>VLOOKUP(E22*F22,'riesgo inherente-Anexo '!C4:D28,2,TRUE)</f>
        <v>Bajo</v>
      </c>
      <c r="H22" s="251" t="s">
        <v>2338</v>
      </c>
      <c r="I22" s="251" t="s">
        <v>2045</v>
      </c>
      <c r="J22" s="251" t="s">
        <v>2320</v>
      </c>
      <c r="K22" s="251" t="s">
        <v>2049</v>
      </c>
      <c r="L22" s="251" t="s">
        <v>2048</v>
      </c>
      <c r="M22" s="251">
        <v>3</v>
      </c>
      <c r="N22" s="251">
        <v>3</v>
      </c>
      <c r="O22" s="251" t="str">
        <f>VLOOKUP((E22*F22)-(M22*N22),'riesgo inherente-Anexo '!C2:D28,2,TRUE)</f>
        <v>Bajo</v>
      </c>
      <c r="P22" s="251" t="s">
        <v>2337</v>
      </c>
      <c r="Q22" s="251" t="s">
        <v>2045</v>
      </c>
      <c r="R22" s="251" t="s">
        <v>2154</v>
      </c>
      <c r="S22" s="251" t="s">
        <v>2490</v>
      </c>
      <c r="T22" s="218">
        <v>43800</v>
      </c>
      <c r="U22" s="251" t="s">
        <v>2044</v>
      </c>
      <c r="V22" s="223"/>
      <c r="W22" s="223"/>
      <c r="X22" s="223"/>
      <c r="Y22" s="223"/>
      <c r="Z22" s="223"/>
      <c r="AA22" s="223"/>
      <c r="AB22" s="223"/>
      <c r="AC22" s="223"/>
      <c r="AD22" s="223"/>
      <c r="AE22" s="223"/>
    </row>
    <row r="23" spans="1:31" ht="55.2" x14ac:dyDescent="0.3">
      <c r="A23" s="358"/>
      <c r="B23" s="222" t="s">
        <v>2070</v>
      </c>
      <c r="C23" s="221" t="s">
        <v>2336</v>
      </c>
      <c r="D23" s="251" t="s">
        <v>2335</v>
      </c>
      <c r="E23" s="220">
        <v>2</v>
      </c>
      <c r="F23" s="220">
        <v>2</v>
      </c>
      <c r="G23" s="219" t="str">
        <f>VLOOKUP(E23*F23,'riesgo inherente-Anexo '!C4:D28,2,TRUE)</f>
        <v>Bajo</v>
      </c>
      <c r="H23" s="251" t="s">
        <v>2334</v>
      </c>
      <c r="I23" s="251" t="s">
        <v>2045</v>
      </c>
      <c r="J23" s="251" t="s">
        <v>2050</v>
      </c>
      <c r="K23" s="251" t="s">
        <v>2333</v>
      </c>
      <c r="L23" s="251" t="s">
        <v>2048</v>
      </c>
      <c r="M23" s="251">
        <v>4</v>
      </c>
      <c r="N23" s="251">
        <v>4</v>
      </c>
      <c r="O23" s="251" t="str">
        <f>VLOOKUP((E23*F23)-(M23*N23),'riesgo inherente-Anexo '!C2:D28,2,TRUE)</f>
        <v>Bajo</v>
      </c>
      <c r="P23" s="251" t="s">
        <v>2332</v>
      </c>
      <c r="Q23" s="251" t="s">
        <v>2045</v>
      </c>
      <c r="R23" s="251" t="s">
        <v>2048</v>
      </c>
      <c r="S23" s="251" t="s">
        <v>2490</v>
      </c>
      <c r="T23" s="218">
        <v>43800</v>
      </c>
      <c r="U23" s="251" t="s">
        <v>2044</v>
      </c>
      <c r="V23" s="223"/>
      <c r="W23" s="223"/>
      <c r="X23" s="223"/>
      <c r="Y23" s="223"/>
      <c r="Z23" s="223"/>
      <c r="AA23" s="223"/>
      <c r="AB23" s="223"/>
      <c r="AC23" s="223"/>
      <c r="AD23" s="223"/>
      <c r="AE23" s="223"/>
    </row>
    <row r="24" spans="1:31" ht="51" x14ac:dyDescent="0.3">
      <c r="A24" s="358"/>
      <c r="B24" s="222" t="s">
        <v>2055</v>
      </c>
      <c r="C24" s="221" t="s">
        <v>2331</v>
      </c>
      <c r="D24" s="251" t="s">
        <v>2330</v>
      </c>
      <c r="E24" s="220">
        <v>2</v>
      </c>
      <c r="F24" s="220">
        <v>3</v>
      </c>
      <c r="G24" s="219" t="str">
        <f>VLOOKUP(E24*F24,'riesgo inherente-Anexo '!C4:D28,2,TRUE)</f>
        <v>Moderado</v>
      </c>
      <c r="H24" s="251" t="s">
        <v>2329</v>
      </c>
      <c r="I24" s="251" t="s">
        <v>2045</v>
      </c>
      <c r="J24" s="251" t="s">
        <v>2320</v>
      </c>
      <c r="K24" s="251" t="s">
        <v>2049</v>
      </c>
      <c r="L24" s="251" t="s">
        <v>2048</v>
      </c>
      <c r="M24" s="251">
        <v>3</v>
      </c>
      <c r="N24" s="251">
        <v>3</v>
      </c>
      <c r="O24" s="251" t="str">
        <f>VLOOKUP((E24*F24)-(M24*N24),'riesgo inherente-Anexo '!C2:D28,2,TRUE)</f>
        <v>Bajo</v>
      </c>
      <c r="P24" s="251" t="s">
        <v>2328</v>
      </c>
      <c r="Q24" s="251" t="s">
        <v>2045</v>
      </c>
      <c r="R24" s="251" t="s">
        <v>2048</v>
      </c>
      <c r="S24" s="251" t="s">
        <v>2490</v>
      </c>
      <c r="T24" s="218">
        <v>43800</v>
      </c>
      <c r="U24" s="251" t="s">
        <v>2044</v>
      </c>
    </row>
    <row r="25" spans="1:31" ht="102" x14ac:dyDescent="0.3">
      <c r="A25" s="358"/>
      <c r="B25" s="222" t="s">
        <v>2055</v>
      </c>
      <c r="C25" s="221" t="s">
        <v>2327</v>
      </c>
      <c r="D25" s="251" t="s">
        <v>2326</v>
      </c>
      <c r="E25" s="220">
        <v>1</v>
      </c>
      <c r="F25" s="220">
        <v>1</v>
      </c>
      <c r="G25" s="219" t="str">
        <f>VLOOKUP(E25*F25,'riesgo inherente-Anexo '!C4:D28,2,TRUE)</f>
        <v>Bajo</v>
      </c>
      <c r="H25" s="251" t="s">
        <v>2325</v>
      </c>
      <c r="I25" s="251" t="s">
        <v>2045</v>
      </c>
      <c r="J25" s="251" t="s">
        <v>2050</v>
      </c>
      <c r="K25" s="251" t="s">
        <v>2049</v>
      </c>
      <c r="L25" s="251" t="s">
        <v>2048</v>
      </c>
      <c r="M25" s="251">
        <v>1</v>
      </c>
      <c r="N25" s="251">
        <v>1</v>
      </c>
      <c r="O25" s="251" t="str">
        <f>VLOOKUP((E25*F25)-(M25*N25),'riesgo inherente-Anexo '!C2:D28,2,TRUE)</f>
        <v>Bajo</v>
      </c>
      <c r="P25" s="251" t="s">
        <v>2047</v>
      </c>
      <c r="Q25" s="251" t="s">
        <v>2490</v>
      </c>
      <c r="R25" s="251" t="s">
        <v>2046</v>
      </c>
      <c r="S25" s="251" t="s">
        <v>2490</v>
      </c>
      <c r="T25" s="218">
        <v>43800</v>
      </c>
      <c r="U25" s="251" t="s">
        <v>2044</v>
      </c>
    </row>
    <row r="26" spans="1:31" ht="91.8" x14ac:dyDescent="0.3">
      <c r="A26" s="358"/>
      <c r="B26" s="222" t="s">
        <v>2055</v>
      </c>
      <c r="C26" s="221" t="s">
        <v>2324</v>
      </c>
      <c r="D26" s="251" t="s">
        <v>2323</v>
      </c>
      <c r="E26" s="220">
        <v>1</v>
      </c>
      <c r="F26" s="220">
        <v>1</v>
      </c>
      <c r="G26" s="219" t="str">
        <f>VLOOKUP(E26*F26,'riesgo inherente-Anexo '!C4:D28,2,TRUE)</f>
        <v>Bajo</v>
      </c>
      <c r="H26" s="251" t="s">
        <v>2322</v>
      </c>
      <c r="I26" s="251" t="s">
        <v>2321</v>
      </c>
      <c r="J26" s="251" t="s">
        <v>2320</v>
      </c>
      <c r="K26" s="251" t="s">
        <v>2049</v>
      </c>
      <c r="L26" s="251" t="s">
        <v>2048</v>
      </c>
      <c r="M26" s="251">
        <v>1</v>
      </c>
      <c r="N26" s="251">
        <v>1</v>
      </c>
      <c r="O26" s="251" t="str">
        <f>VLOOKUP((E26*F26)-(M26*N26),'riesgo inherente-Anexo '!C2:D28,2,TRUE)</f>
        <v>Bajo</v>
      </c>
      <c r="P26" s="251" t="s">
        <v>2047</v>
      </c>
      <c r="Q26" s="251" t="s">
        <v>2490</v>
      </c>
      <c r="R26" s="251" t="s">
        <v>2046</v>
      </c>
      <c r="S26" s="251" t="s">
        <v>2490</v>
      </c>
      <c r="T26" s="218">
        <v>43800</v>
      </c>
      <c r="U26" s="251" t="s">
        <v>2044</v>
      </c>
    </row>
    <row r="27" spans="1:31" ht="102" x14ac:dyDescent="0.3">
      <c r="A27" s="358"/>
      <c r="B27" s="222" t="s">
        <v>2055</v>
      </c>
      <c r="C27" s="221" t="s">
        <v>2319</v>
      </c>
      <c r="D27" s="251" t="s">
        <v>2318</v>
      </c>
      <c r="E27" s="220">
        <v>1</v>
      </c>
      <c r="F27" s="220">
        <v>1</v>
      </c>
      <c r="G27" s="219" t="str">
        <f>VLOOKUP(E27*F27,'riesgo inherente-Anexo '!C4:D28,2,TRUE)</f>
        <v>Bajo</v>
      </c>
      <c r="H27" s="251" t="s">
        <v>2558</v>
      </c>
      <c r="I27" s="251" t="s">
        <v>2317</v>
      </c>
      <c r="J27" s="251" t="s">
        <v>2050</v>
      </c>
      <c r="K27" s="251" t="s">
        <v>2049</v>
      </c>
      <c r="L27" s="251" t="s">
        <v>2048</v>
      </c>
      <c r="M27" s="251">
        <v>1</v>
      </c>
      <c r="N27" s="251">
        <v>1</v>
      </c>
      <c r="O27" s="251" t="str">
        <f>VLOOKUP((E27*F27)-(M27*N27),'riesgo inherente-Anexo '!C2:D28,2,TRUE)</f>
        <v>Bajo</v>
      </c>
      <c r="P27" s="251"/>
      <c r="Q27" s="251" t="s">
        <v>2490</v>
      </c>
      <c r="R27" s="251" t="s">
        <v>2046</v>
      </c>
      <c r="S27" s="251" t="s">
        <v>2490</v>
      </c>
      <c r="T27" s="218">
        <v>43800</v>
      </c>
      <c r="U27" s="251" t="s">
        <v>2044</v>
      </c>
    </row>
    <row r="28" spans="1:31" ht="55.2" x14ac:dyDescent="0.3">
      <c r="A28" s="358"/>
      <c r="B28" s="222" t="s">
        <v>2055</v>
      </c>
      <c r="C28" s="221" t="s">
        <v>2316</v>
      </c>
      <c r="D28" s="251" t="s">
        <v>2315</v>
      </c>
      <c r="E28" s="220">
        <v>1</v>
      </c>
      <c r="F28" s="220">
        <v>1</v>
      </c>
      <c r="G28" s="219" t="str">
        <f>VLOOKUP(E28*F28,'riesgo inherente-Anexo '!C4:D28,2,TRUE)</f>
        <v>Bajo</v>
      </c>
      <c r="H28" s="251" t="s">
        <v>2314</v>
      </c>
      <c r="I28" s="251" t="s">
        <v>2045</v>
      </c>
      <c r="J28" s="251" t="s">
        <v>2050</v>
      </c>
      <c r="K28" s="251" t="s">
        <v>2049</v>
      </c>
      <c r="L28" s="251" t="s">
        <v>2048</v>
      </c>
      <c r="M28" s="251">
        <v>1</v>
      </c>
      <c r="N28" s="251">
        <v>1</v>
      </c>
      <c r="O28" s="251" t="str">
        <f>VLOOKUP((E28*F28)-(M28*N28),'riesgo inherente-Anexo '!C2:D28,2,TRUE)</f>
        <v>Bajo</v>
      </c>
      <c r="P28" s="251" t="s">
        <v>2313</v>
      </c>
      <c r="Q28" s="251" t="s">
        <v>2312</v>
      </c>
      <c r="R28" s="251" t="s">
        <v>2046</v>
      </c>
      <c r="S28" s="251" t="s">
        <v>2490</v>
      </c>
      <c r="T28" s="218">
        <v>43800</v>
      </c>
      <c r="U28" s="251" t="s">
        <v>2044</v>
      </c>
    </row>
    <row r="29" spans="1:31" ht="51" x14ac:dyDescent="0.3">
      <c r="A29" s="358"/>
      <c r="B29" s="222" t="s">
        <v>2055</v>
      </c>
      <c r="C29" s="221" t="s">
        <v>2311</v>
      </c>
      <c r="D29" s="251" t="s">
        <v>2310</v>
      </c>
      <c r="E29" s="220">
        <v>1</v>
      </c>
      <c r="F29" s="220">
        <v>1</v>
      </c>
      <c r="G29" s="219" t="str">
        <f>VLOOKUP(E29*F29,'riesgo inherente-Anexo '!C4:D28,2,TRUE)</f>
        <v>Bajo</v>
      </c>
      <c r="H29" s="251" t="s">
        <v>2309</v>
      </c>
      <c r="I29" s="251" t="s">
        <v>2305</v>
      </c>
      <c r="J29" s="251" t="s">
        <v>2050</v>
      </c>
      <c r="K29" s="251" t="s">
        <v>2049</v>
      </c>
      <c r="L29" s="251" t="s">
        <v>2048</v>
      </c>
      <c r="M29" s="251">
        <v>1</v>
      </c>
      <c r="N29" s="251">
        <v>1</v>
      </c>
      <c r="O29" s="251" t="str">
        <f>VLOOKUP((E29*F29)-(M29*N29),'riesgo inherente-Anexo '!C2:D28,2,TRUE)</f>
        <v>Bajo</v>
      </c>
      <c r="P29" s="251" t="s">
        <v>2047</v>
      </c>
      <c r="Q29" s="251" t="s">
        <v>2490</v>
      </c>
      <c r="R29" s="251" t="s">
        <v>2046</v>
      </c>
      <c r="S29" s="251" t="s">
        <v>2490</v>
      </c>
      <c r="T29" s="218">
        <v>43800</v>
      </c>
      <c r="U29" s="251" t="s">
        <v>2044</v>
      </c>
    </row>
    <row r="30" spans="1:31" ht="61.2" x14ac:dyDescent="0.3">
      <c r="A30" s="358"/>
      <c r="B30" s="222" t="s">
        <v>2055</v>
      </c>
      <c r="C30" s="221" t="s">
        <v>2308</v>
      </c>
      <c r="D30" s="251" t="s">
        <v>2307</v>
      </c>
      <c r="E30" s="220">
        <v>1</v>
      </c>
      <c r="F30" s="220">
        <v>5</v>
      </c>
      <c r="G30" s="219" t="str">
        <f>VLOOKUP(E30*F30,'riesgo inherente-Anexo '!C4:D28,2,TRUE)</f>
        <v>Bajo</v>
      </c>
      <c r="H30" s="251" t="s">
        <v>2306</v>
      </c>
      <c r="I30" s="251" t="s">
        <v>2305</v>
      </c>
      <c r="J30" s="251" t="s">
        <v>2050</v>
      </c>
      <c r="K30" s="251" t="s">
        <v>2049</v>
      </c>
      <c r="L30" s="251" t="s">
        <v>2048</v>
      </c>
      <c r="M30" s="251">
        <v>1</v>
      </c>
      <c r="N30" s="251">
        <v>1</v>
      </c>
      <c r="O30" s="251" t="str">
        <f>VLOOKUP((E30*F30)-(M30*N30),'riesgo inherente-Anexo '!C2:D28,2,TRUE)</f>
        <v>Bajo</v>
      </c>
      <c r="P30" s="251" t="s">
        <v>2304</v>
      </c>
      <c r="Q30" s="251" t="s">
        <v>2490</v>
      </c>
      <c r="R30" s="251" t="s">
        <v>2046</v>
      </c>
      <c r="S30" s="251" t="s">
        <v>2490</v>
      </c>
      <c r="T30" s="218">
        <v>43800</v>
      </c>
      <c r="U30" s="251" t="s">
        <v>2044</v>
      </c>
    </row>
    <row r="31" spans="1:31" ht="102" x14ac:dyDescent="0.3">
      <c r="A31" s="358"/>
      <c r="B31" s="222" t="s">
        <v>2055</v>
      </c>
      <c r="C31" s="221" t="s">
        <v>2303</v>
      </c>
      <c r="D31" s="251" t="s">
        <v>2302</v>
      </c>
      <c r="E31" s="220">
        <v>1</v>
      </c>
      <c r="F31" s="220">
        <v>2</v>
      </c>
      <c r="G31" s="219" t="str">
        <f>VLOOKUP(E31*F31,'riesgo inherente-Anexo '!C4:D28,2,TRUE)</f>
        <v>Bajo</v>
      </c>
      <c r="H31" s="251" t="s">
        <v>2301</v>
      </c>
      <c r="I31" s="251" t="s">
        <v>2557</v>
      </c>
      <c r="J31" s="251" t="s">
        <v>2050</v>
      </c>
      <c r="K31" s="251" t="s">
        <v>2049</v>
      </c>
      <c r="L31" s="251" t="s">
        <v>2048</v>
      </c>
      <c r="M31" s="251">
        <v>1</v>
      </c>
      <c r="N31" s="251">
        <v>1</v>
      </c>
      <c r="O31" s="251" t="str">
        <f>VLOOKUP((E31*F31)-(M31*N31),'riesgo inherente-Anexo '!C2:D28,2,TRUE)</f>
        <v>Bajo</v>
      </c>
      <c r="P31" s="251" t="s">
        <v>2047</v>
      </c>
      <c r="Q31" s="251" t="s">
        <v>2490</v>
      </c>
      <c r="R31" s="251" t="s">
        <v>2046</v>
      </c>
      <c r="S31" s="251" t="s">
        <v>2490</v>
      </c>
      <c r="T31" s="218">
        <v>43800</v>
      </c>
      <c r="U31" s="251" t="s">
        <v>2044</v>
      </c>
    </row>
    <row r="32" spans="1:31" ht="102" x14ac:dyDescent="0.3">
      <c r="A32" s="358"/>
      <c r="B32" s="222" t="s">
        <v>2055</v>
      </c>
      <c r="C32" s="221" t="s">
        <v>2300</v>
      </c>
      <c r="D32" s="251" t="s">
        <v>2299</v>
      </c>
      <c r="E32" s="220">
        <v>1</v>
      </c>
      <c r="F32" s="220">
        <v>3</v>
      </c>
      <c r="G32" s="219" t="str">
        <f>VLOOKUP(E32*F32,'riesgo inherente-Anexo '!C4:D28,2,TRUE)</f>
        <v>Bajo</v>
      </c>
      <c r="H32" s="251" t="s">
        <v>2298</v>
      </c>
      <c r="I32" s="251" t="s">
        <v>2202</v>
      </c>
      <c r="J32" s="251" t="s">
        <v>2050</v>
      </c>
      <c r="K32" s="251" t="s">
        <v>2049</v>
      </c>
      <c r="L32" s="251" t="s">
        <v>2048</v>
      </c>
      <c r="M32" s="251">
        <v>1</v>
      </c>
      <c r="N32" s="251">
        <v>1</v>
      </c>
      <c r="O32" s="251" t="str">
        <f>VLOOKUP((E32*F32)-(M32*N32),'riesgo inherente-Anexo '!C2:D28,2,TRUE)</f>
        <v>Bajo</v>
      </c>
      <c r="P32" s="251" t="s">
        <v>2047</v>
      </c>
      <c r="Q32" s="251" t="s">
        <v>2490</v>
      </c>
      <c r="R32" s="251" t="s">
        <v>2046</v>
      </c>
      <c r="S32" s="251" t="s">
        <v>2490</v>
      </c>
      <c r="T32" s="218">
        <v>43800</v>
      </c>
      <c r="U32" s="251" t="s">
        <v>2044</v>
      </c>
    </row>
    <row r="33" spans="1:21" ht="71.400000000000006" x14ac:dyDescent="0.3">
      <c r="A33" s="358"/>
      <c r="B33" s="222" t="s">
        <v>2055</v>
      </c>
      <c r="C33" s="221" t="s">
        <v>2297</v>
      </c>
      <c r="D33" s="251" t="s">
        <v>2296</v>
      </c>
      <c r="E33" s="220">
        <v>1</v>
      </c>
      <c r="F33" s="220">
        <v>1</v>
      </c>
      <c r="G33" s="219" t="str">
        <f>VLOOKUP(E33*F33,'riesgo inherente-Anexo '!C4:D28,2,TRUE)</f>
        <v>Bajo</v>
      </c>
      <c r="H33" s="251" t="s">
        <v>2295</v>
      </c>
      <c r="I33" s="251" t="s">
        <v>2546</v>
      </c>
      <c r="J33" s="251" t="s">
        <v>2050</v>
      </c>
      <c r="K33" s="251" t="s">
        <v>2049</v>
      </c>
      <c r="L33" s="251" t="s">
        <v>2048</v>
      </c>
      <c r="M33" s="251">
        <v>1</v>
      </c>
      <c r="N33" s="251">
        <v>1</v>
      </c>
      <c r="O33" s="251" t="str">
        <f>VLOOKUP((E33*F33)-(M33*N33),'riesgo inherente-Anexo '!C2:D28,2,TRUE)</f>
        <v>Bajo</v>
      </c>
      <c r="P33" s="251" t="s">
        <v>2047</v>
      </c>
      <c r="Q33" s="251" t="s">
        <v>2490</v>
      </c>
      <c r="R33" s="251" t="s">
        <v>2046</v>
      </c>
      <c r="S33" s="251" t="s">
        <v>2490</v>
      </c>
      <c r="T33" s="218">
        <v>43800</v>
      </c>
      <c r="U33" s="251" t="s">
        <v>2044</v>
      </c>
    </row>
    <row r="34" spans="1:21" ht="122.4" x14ac:dyDescent="0.3">
      <c r="A34" s="358"/>
      <c r="B34" s="222" t="s">
        <v>2055</v>
      </c>
      <c r="C34" s="221" t="s">
        <v>2294</v>
      </c>
      <c r="D34" s="251" t="s">
        <v>2293</v>
      </c>
      <c r="E34" s="220">
        <v>1</v>
      </c>
      <c r="F34" s="220">
        <v>1</v>
      </c>
      <c r="G34" s="219" t="str">
        <f>VLOOKUP(E34*F34,'riesgo inherente-Anexo '!C4:D28,2,TRUE)</f>
        <v>Bajo</v>
      </c>
      <c r="H34" s="251" t="s">
        <v>2556</v>
      </c>
      <c r="I34" s="251" t="s">
        <v>2292</v>
      </c>
      <c r="J34" s="251" t="s">
        <v>2050</v>
      </c>
      <c r="K34" s="251" t="s">
        <v>2049</v>
      </c>
      <c r="L34" s="251" t="s">
        <v>2048</v>
      </c>
      <c r="M34" s="251">
        <v>1</v>
      </c>
      <c r="N34" s="251">
        <v>1</v>
      </c>
      <c r="O34" s="251" t="str">
        <f>VLOOKUP((E34*F34)-(M34*N34),'riesgo inherente-Anexo '!C2:D28,2,TRUE)</f>
        <v>Bajo</v>
      </c>
      <c r="P34" s="251" t="s">
        <v>2047</v>
      </c>
      <c r="Q34" s="251" t="s">
        <v>2490</v>
      </c>
      <c r="R34" s="251" t="s">
        <v>2046</v>
      </c>
      <c r="S34" s="251" t="s">
        <v>2490</v>
      </c>
      <c r="T34" s="218">
        <v>43800</v>
      </c>
      <c r="U34" s="251" t="s">
        <v>2044</v>
      </c>
    </row>
    <row r="35" spans="1:21" ht="122.4" x14ac:dyDescent="0.3">
      <c r="A35" s="358"/>
      <c r="B35" s="222" t="s">
        <v>2055</v>
      </c>
      <c r="C35" s="221" t="s">
        <v>2291</v>
      </c>
      <c r="D35" s="251" t="s">
        <v>2290</v>
      </c>
      <c r="E35" s="220">
        <v>1</v>
      </c>
      <c r="F35" s="220">
        <v>1</v>
      </c>
      <c r="G35" s="219" t="str">
        <f>VLOOKUP(E35*F35,'riesgo inherente-Anexo '!C4:D28,2,TRUE)</f>
        <v>Bajo</v>
      </c>
      <c r="H35" s="251" t="s">
        <v>2289</v>
      </c>
      <c r="I35" s="251" t="s">
        <v>2288</v>
      </c>
      <c r="J35" s="251" t="s">
        <v>2050</v>
      </c>
      <c r="K35" s="251" t="s">
        <v>2049</v>
      </c>
      <c r="L35" s="251" t="s">
        <v>2048</v>
      </c>
      <c r="M35" s="251">
        <v>1</v>
      </c>
      <c r="N35" s="251">
        <v>1</v>
      </c>
      <c r="O35" s="251" t="str">
        <f>VLOOKUP((E35*F35)-(M35*N35),'riesgo inherente-Anexo '!C2:D28,2,TRUE)</f>
        <v>Bajo</v>
      </c>
      <c r="P35" s="251" t="s">
        <v>2047</v>
      </c>
      <c r="Q35" s="251" t="s">
        <v>2490</v>
      </c>
      <c r="R35" s="251" t="s">
        <v>2046</v>
      </c>
      <c r="S35" s="251" t="s">
        <v>2490</v>
      </c>
      <c r="T35" s="218">
        <v>43800</v>
      </c>
      <c r="U35" s="251" t="s">
        <v>2044</v>
      </c>
    </row>
    <row r="36" spans="1:21" ht="51" x14ac:dyDescent="0.3">
      <c r="A36" s="358"/>
      <c r="B36" s="222" t="s">
        <v>2055</v>
      </c>
      <c r="C36" s="221" t="s">
        <v>2287</v>
      </c>
      <c r="D36" s="251" t="s">
        <v>2286</v>
      </c>
      <c r="E36" s="220">
        <v>1</v>
      </c>
      <c r="F36" s="220">
        <v>2</v>
      </c>
      <c r="G36" s="219" t="str">
        <f>VLOOKUP(E36*F36,'riesgo inherente-Anexo '!C4:D28,2,TRUE)</f>
        <v>Bajo</v>
      </c>
      <c r="H36" s="251" t="s">
        <v>2285</v>
      </c>
      <c r="I36" s="251" t="s">
        <v>2546</v>
      </c>
      <c r="J36" s="251" t="s">
        <v>2050</v>
      </c>
      <c r="K36" s="251" t="s">
        <v>2049</v>
      </c>
      <c r="L36" s="251" t="s">
        <v>2048</v>
      </c>
      <c r="M36" s="251">
        <v>1</v>
      </c>
      <c r="N36" s="251">
        <v>1</v>
      </c>
      <c r="O36" s="251" t="str">
        <f>VLOOKUP((E36*F36)-(M36*N36),'riesgo inherente-Anexo '!C2:D28,2,TRUE)</f>
        <v>Bajo</v>
      </c>
      <c r="P36" s="251" t="s">
        <v>2047</v>
      </c>
      <c r="Q36" s="251" t="s">
        <v>2490</v>
      </c>
      <c r="R36" s="251" t="s">
        <v>2046</v>
      </c>
      <c r="S36" s="251" t="s">
        <v>2490</v>
      </c>
      <c r="T36" s="218">
        <v>43800</v>
      </c>
      <c r="U36" s="251" t="s">
        <v>2044</v>
      </c>
    </row>
    <row r="37" spans="1:21" ht="30.6" x14ac:dyDescent="0.3">
      <c r="A37" s="358"/>
      <c r="B37" s="222" t="s">
        <v>2055</v>
      </c>
      <c r="C37" s="221" t="s">
        <v>2284</v>
      </c>
      <c r="D37" s="251" t="s">
        <v>2283</v>
      </c>
      <c r="E37" s="220">
        <v>2</v>
      </c>
      <c r="F37" s="220">
        <v>1</v>
      </c>
      <c r="G37" s="219" t="str">
        <f>VLOOKUP(E37*F37,'riesgo inherente-Anexo '!C4:D28,2,TRUE)</f>
        <v>Bajo</v>
      </c>
      <c r="H37" s="251" t="s">
        <v>2282</v>
      </c>
      <c r="I37" s="251" t="s">
        <v>2084</v>
      </c>
      <c r="J37" s="251" t="s">
        <v>2050</v>
      </c>
      <c r="K37" s="251" t="s">
        <v>2049</v>
      </c>
      <c r="L37" s="251" t="s">
        <v>2048</v>
      </c>
      <c r="M37" s="251">
        <v>1</v>
      </c>
      <c r="N37" s="251">
        <v>1</v>
      </c>
      <c r="O37" s="251" t="str">
        <f>VLOOKUP((E37*F37)-(M37*N37),'riesgo inherente-Anexo '!C2:D28,2,TRUE)</f>
        <v>Bajo</v>
      </c>
      <c r="P37" s="251" t="s">
        <v>2047</v>
      </c>
      <c r="Q37" s="251" t="s">
        <v>2490</v>
      </c>
      <c r="R37" s="251" t="s">
        <v>2046</v>
      </c>
      <c r="S37" s="251" t="s">
        <v>2490</v>
      </c>
      <c r="T37" s="218">
        <v>43800</v>
      </c>
      <c r="U37" s="251" t="s">
        <v>2044</v>
      </c>
    </row>
    <row r="38" spans="1:21" ht="71.400000000000006" x14ac:dyDescent="0.3">
      <c r="A38" s="358"/>
      <c r="B38" s="222" t="s">
        <v>2055</v>
      </c>
      <c r="C38" s="221" t="s">
        <v>2281</v>
      </c>
      <c r="D38" s="251" t="s">
        <v>2280</v>
      </c>
      <c r="E38" s="220">
        <v>1</v>
      </c>
      <c r="F38" s="220">
        <v>1</v>
      </c>
      <c r="G38" s="219" t="str">
        <f>VLOOKUP(E38*F38,'riesgo inherente-Anexo '!C4:D28,2,TRUE)</f>
        <v>Bajo</v>
      </c>
      <c r="H38" s="251" t="s">
        <v>2555</v>
      </c>
      <c r="I38" s="251" t="s">
        <v>2279</v>
      </c>
      <c r="J38" s="251" t="s">
        <v>2050</v>
      </c>
      <c r="K38" s="251" t="s">
        <v>2049</v>
      </c>
      <c r="L38" s="251" t="s">
        <v>2048</v>
      </c>
      <c r="M38" s="251">
        <v>1</v>
      </c>
      <c r="N38" s="251">
        <v>1</v>
      </c>
      <c r="O38" s="251" t="str">
        <f>VLOOKUP((E38*F38)-(M38*N38),'riesgo inherente-Anexo '!C2:D28,2,TRUE)</f>
        <v>Bajo</v>
      </c>
      <c r="P38" s="251" t="s">
        <v>2047</v>
      </c>
      <c r="Q38" s="251" t="s">
        <v>2490</v>
      </c>
      <c r="R38" s="251" t="s">
        <v>2046</v>
      </c>
      <c r="S38" s="251" t="s">
        <v>2490</v>
      </c>
      <c r="T38" s="218">
        <v>43800</v>
      </c>
      <c r="U38" s="251" t="s">
        <v>2044</v>
      </c>
    </row>
    <row r="39" spans="1:21" ht="40.799999999999997" x14ac:dyDescent="0.3">
      <c r="A39" s="358"/>
      <c r="B39" s="222" t="s">
        <v>2159</v>
      </c>
      <c r="C39" s="221" t="s">
        <v>2278</v>
      </c>
      <c r="D39" s="251" t="s">
        <v>2277</v>
      </c>
      <c r="E39" s="220">
        <v>1</v>
      </c>
      <c r="F39" s="220">
        <v>3</v>
      </c>
      <c r="G39" s="219" t="str">
        <f>VLOOKUP(E39*F39,'riesgo inherente-Anexo '!C4:D28,2,TRUE)</f>
        <v>Bajo</v>
      </c>
      <c r="H39" s="251" t="s">
        <v>2276</v>
      </c>
      <c r="I39" s="251" t="s">
        <v>2490</v>
      </c>
      <c r="J39" s="251" t="s">
        <v>2050</v>
      </c>
      <c r="K39" s="251" t="s">
        <v>2049</v>
      </c>
      <c r="L39" s="251" t="s">
        <v>2048</v>
      </c>
      <c r="M39" s="251">
        <v>5</v>
      </c>
      <c r="N39" s="251">
        <v>5</v>
      </c>
      <c r="O39" s="251" t="str">
        <f>VLOOKUP((E39*F39)-(M39*N39),'riesgo inherente-Anexo '!C2:D28,2,TRUE)</f>
        <v>Bajo</v>
      </c>
      <c r="P39" s="251" t="s">
        <v>2047</v>
      </c>
      <c r="Q39" s="251" t="s">
        <v>2490</v>
      </c>
      <c r="R39" s="251" t="s">
        <v>2046</v>
      </c>
      <c r="S39" s="251" t="s">
        <v>2490</v>
      </c>
      <c r="T39" s="218">
        <v>43800</v>
      </c>
      <c r="U39" s="251" t="s">
        <v>2044</v>
      </c>
    </row>
    <row r="40" spans="1:21" ht="51" x14ac:dyDescent="0.3">
      <c r="A40" s="358"/>
      <c r="B40" s="222" t="s">
        <v>2055</v>
      </c>
      <c r="C40" s="221" t="s">
        <v>2275</v>
      </c>
      <c r="D40" s="251" t="s">
        <v>2274</v>
      </c>
      <c r="E40" s="220">
        <v>1</v>
      </c>
      <c r="F40" s="220">
        <v>1</v>
      </c>
      <c r="G40" s="219" t="str">
        <f>VLOOKUP(E40*F40,'riesgo inherente-Anexo '!C4:D28,2,TRUE)</f>
        <v>Bajo</v>
      </c>
      <c r="H40" s="251" t="s">
        <v>2273</v>
      </c>
      <c r="I40" s="251" t="s">
        <v>2272</v>
      </c>
      <c r="J40" s="251" t="s">
        <v>2050</v>
      </c>
      <c r="K40" s="251" t="s">
        <v>2049</v>
      </c>
      <c r="L40" s="251" t="s">
        <v>2048</v>
      </c>
      <c r="M40" s="251">
        <v>5</v>
      </c>
      <c r="N40" s="251">
        <v>5</v>
      </c>
      <c r="O40" s="251" t="str">
        <f>VLOOKUP((E40*F40)-(M40*N40),'riesgo inherente-Anexo '!C2:D28,2,TRUE)</f>
        <v>Bajo</v>
      </c>
      <c r="P40" s="251" t="s">
        <v>2047</v>
      </c>
      <c r="Q40" s="251" t="s">
        <v>2490</v>
      </c>
      <c r="R40" s="251" t="s">
        <v>2046</v>
      </c>
      <c r="S40" s="251" t="s">
        <v>2490</v>
      </c>
      <c r="T40" s="218">
        <v>43800</v>
      </c>
      <c r="U40" s="251" t="s">
        <v>2044</v>
      </c>
    </row>
    <row r="41" spans="1:21" ht="41.4" x14ac:dyDescent="0.3">
      <c r="A41" s="358"/>
      <c r="B41" s="222" t="s">
        <v>2062</v>
      </c>
      <c r="C41" s="221" t="s">
        <v>2271</v>
      </c>
      <c r="D41" s="251" t="s">
        <v>2270</v>
      </c>
      <c r="E41" s="220">
        <v>1</v>
      </c>
      <c r="F41" s="220">
        <v>1</v>
      </c>
      <c r="G41" s="219" t="str">
        <f>VLOOKUP(E41*F41,'riesgo inherente-Anexo '!C4:D28,2,TRUE)</f>
        <v>Bajo</v>
      </c>
      <c r="H41" s="251" t="s">
        <v>2269</v>
      </c>
      <c r="I41" s="251" t="s">
        <v>2546</v>
      </c>
      <c r="J41" s="251" t="s">
        <v>2050</v>
      </c>
      <c r="K41" s="251" t="s">
        <v>2049</v>
      </c>
      <c r="L41" s="251" t="s">
        <v>2048</v>
      </c>
      <c r="M41" s="251">
        <v>5</v>
      </c>
      <c r="N41" s="251">
        <v>5</v>
      </c>
      <c r="O41" s="251" t="str">
        <f>VLOOKUP((E41*F41)-(M41*N41),'riesgo inherente-Anexo '!C2:D28,2,TRUE)</f>
        <v>Bajo</v>
      </c>
      <c r="P41" s="251" t="s">
        <v>2268</v>
      </c>
      <c r="Q41" s="251" t="s">
        <v>2490</v>
      </c>
      <c r="R41" s="251" t="s">
        <v>2048</v>
      </c>
      <c r="S41" s="251" t="s">
        <v>2490</v>
      </c>
      <c r="T41" s="218">
        <v>43800</v>
      </c>
      <c r="U41" s="251" t="s">
        <v>2044</v>
      </c>
    </row>
    <row r="42" spans="1:21" ht="51" x14ac:dyDescent="0.3">
      <c r="A42" s="358"/>
      <c r="B42" s="222" t="s">
        <v>2055</v>
      </c>
      <c r="C42" s="221" t="s">
        <v>2267</v>
      </c>
      <c r="D42" s="251" t="s">
        <v>2266</v>
      </c>
      <c r="E42" s="220">
        <v>1</v>
      </c>
      <c r="F42" s="220">
        <v>1</v>
      </c>
      <c r="G42" s="219" t="str">
        <f>VLOOKUP(E42*F42,'riesgo inherente-Anexo '!C4:D28,2,TRUE)</f>
        <v>Bajo</v>
      </c>
      <c r="H42" s="251" t="s">
        <v>2554</v>
      </c>
      <c r="I42" s="251" t="s">
        <v>2265</v>
      </c>
      <c r="J42" s="251" t="s">
        <v>2050</v>
      </c>
      <c r="K42" s="251" t="s">
        <v>2049</v>
      </c>
      <c r="L42" s="251" t="s">
        <v>2048</v>
      </c>
      <c r="M42" s="251">
        <v>5</v>
      </c>
      <c r="N42" s="251">
        <v>5</v>
      </c>
      <c r="O42" s="251" t="str">
        <f>VLOOKUP((E42*F42)-(M42*N42),'riesgo inherente-Anexo '!C2:D28,2,TRUE)</f>
        <v>Bajo</v>
      </c>
      <c r="P42" s="251" t="s">
        <v>2047</v>
      </c>
      <c r="Q42" s="251" t="s">
        <v>2490</v>
      </c>
      <c r="R42" s="251" t="s">
        <v>2046</v>
      </c>
      <c r="S42" s="251" t="s">
        <v>2490</v>
      </c>
      <c r="T42" s="218">
        <v>43800</v>
      </c>
      <c r="U42" s="251" t="s">
        <v>2044</v>
      </c>
    </row>
    <row r="43" spans="1:21" ht="30.6" x14ac:dyDescent="0.3">
      <c r="A43" s="358"/>
      <c r="B43" s="222" t="s">
        <v>2159</v>
      </c>
      <c r="C43" s="221" t="s">
        <v>2264</v>
      </c>
      <c r="D43" s="251" t="s">
        <v>2263</v>
      </c>
      <c r="E43" s="220">
        <v>4</v>
      </c>
      <c r="F43" s="220">
        <v>1</v>
      </c>
      <c r="G43" s="219" t="str">
        <f>VLOOKUP(E43*F43,'riesgo inherente-Anexo '!C4:D28,2,TRUE)</f>
        <v>Bajo</v>
      </c>
      <c r="H43" s="251" t="s">
        <v>2262</v>
      </c>
      <c r="I43" s="251" t="s">
        <v>2261</v>
      </c>
      <c r="J43" s="251" t="s">
        <v>2050</v>
      </c>
      <c r="K43" s="251" t="s">
        <v>2049</v>
      </c>
      <c r="L43" s="251" t="s">
        <v>2048</v>
      </c>
      <c r="M43" s="251">
        <v>1</v>
      </c>
      <c r="N43" s="251">
        <v>1</v>
      </c>
      <c r="O43" s="251" t="str">
        <f>VLOOKUP((E43*F43)-(M43*N43),'riesgo inherente-Anexo '!C2:D28,2,TRUE)</f>
        <v>Bajo</v>
      </c>
      <c r="P43" s="251" t="s">
        <v>2047</v>
      </c>
      <c r="Q43" s="251" t="s">
        <v>2490</v>
      </c>
      <c r="R43" s="251" t="s">
        <v>2046</v>
      </c>
      <c r="S43" s="251" t="s">
        <v>2490</v>
      </c>
      <c r="T43" s="218">
        <v>43800</v>
      </c>
      <c r="U43" s="251" t="s">
        <v>2044</v>
      </c>
    </row>
    <row r="44" spans="1:21" ht="102" x14ac:dyDescent="0.3">
      <c r="A44" s="358"/>
      <c r="B44" s="222" t="s">
        <v>2055</v>
      </c>
      <c r="C44" s="221" t="s">
        <v>2260</v>
      </c>
      <c r="D44" s="251" t="s">
        <v>2259</v>
      </c>
      <c r="E44" s="220">
        <v>1</v>
      </c>
      <c r="F44" s="220">
        <v>1</v>
      </c>
      <c r="G44" s="219" t="str">
        <f>VLOOKUP(E44*F44,'riesgo inherente-Anexo '!C4:D28,2,TRUE)</f>
        <v>Bajo</v>
      </c>
      <c r="H44" s="251" t="s">
        <v>2608</v>
      </c>
      <c r="I44" s="251" t="s">
        <v>2258</v>
      </c>
      <c r="J44" s="251" t="s">
        <v>2050</v>
      </c>
      <c r="K44" s="251" t="s">
        <v>2049</v>
      </c>
      <c r="L44" s="251" t="s">
        <v>2048</v>
      </c>
      <c r="M44" s="251">
        <v>1</v>
      </c>
      <c r="N44" s="251">
        <v>1</v>
      </c>
      <c r="O44" s="251" t="str">
        <f>VLOOKUP((E44*F44)-(M44*N44),'riesgo inherente-Anexo '!C2:D28,2,TRUE)</f>
        <v>Bajo</v>
      </c>
      <c r="P44" s="251" t="s">
        <v>2257</v>
      </c>
      <c r="Q44" s="251" t="s">
        <v>2490</v>
      </c>
      <c r="R44" s="251" t="s">
        <v>2046</v>
      </c>
      <c r="S44" s="251" t="s">
        <v>2490</v>
      </c>
      <c r="T44" s="218">
        <v>43800</v>
      </c>
      <c r="U44" s="251" t="s">
        <v>2044</v>
      </c>
    </row>
    <row r="45" spans="1:21" ht="61.2" x14ac:dyDescent="0.3">
      <c r="A45" s="358"/>
      <c r="B45" s="222" t="s">
        <v>2076</v>
      </c>
      <c r="C45" s="221" t="s">
        <v>2256</v>
      </c>
      <c r="D45" s="251" t="s">
        <v>2255</v>
      </c>
      <c r="E45" s="220">
        <v>1</v>
      </c>
      <c r="F45" s="220">
        <v>1</v>
      </c>
      <c r="G45" s="219" t="str">
        <f>VLOOKUP(E45*F45,'riesgo inherente-Anexo '!C4:D28,2,TRUE)</f>
        <v>Bajo</v>
      </c>
      <c r="H45" s="251" t="s">
        <v>2254</v>
      </c>
      <c r="I45" s="251" t="s">
        <v>2253</v>
      </c>
      <c r="J45" s="251" t="s">
        <v>2050</v>
      </c>
      <c r="K45" s="251" t="s">
        <v>2049</v>
      </c>
      <c r="L45" s="251" t="s">
        <v>2048</v>
      </c>
      <c r="M45" s="251">
        <v>1</v>
      </c>
      <c r="N45" s="251">
        <v>1</v>
      </c>
      <c r="O45" s="251" t="str">
        <f>VLOOKUP((E45*F45)-(M45*N45),'riesgo inherente-Anexo '!C2:D28,2,TRUE)</f>
        <v>Bajo</v>
      </c>
      <c r="P45" s="251" t="s">
        <v>2252</v>
      </c>
      <c r="Q45" s="251" t="s">
        <v>2490</v>
      </c>
      <c r="R45" s="251" t="s">
        <v>2048</v>
      </c>
      <c r="S45" s="251" t="s">
        <v>2490</v>
      </c>
      <c r="T45" s="218">
        <v>43800</v>
      </c>
      <c r="U45" s="251" t="s">
        <v>2044</v>
      </c>
    </row>
    <row r="46" spans="1:21" ht="51" x14ac:dyDescent="0.3">
      <c r="A46" s="358"/>
      <c r="B46" s="222" t="s">
        <v>2062</v>
      </c>
      <c r="C46" s="221" t="s">
        <v>2251</v>
      </c>
      <c r="D46" s="251" t="s">
        <v>2250</v>
      </c>
      <c r="E46" s="220">
        <v>1</v>
      </c>
      <c r="F46" s="220">
        <v>1</v>
      </c>
      <c r="G46" s="219" t="str">
        <f>VLOOKUP(E46*F46,'riesgo inherente-Anexo '!C4:D28,2,TRUE)</f>
        <v>Bajo</v>
      </c>
      <c r="H46" s="251" t="s">
        <v>2249</v>
      </c>
      <c r="I46" s="251" t="s">
        <v>2079</v>
      </c>
      <c r="J46" s="251" t="s">
        <v>2050</v>
      </c>
      <c r="K46" s="251" t="s">
        <v>2049</v>
      </c>
      <c r="L46" s="251" t="s">
        <v>2048</v>
      </c>
      <c r="M46" s="251">
        <v>1</v>
      </c>
      <c r="N46" s="251">
        <v>1</v>
      </c>
      <c r="O46" s="251" t="str">
        <f>VLOOKUP((E46*F46)-(M46*N46),'riesgo inherente-Anexo '!C2:D28,2,TRUE)</f>
        <v>Bajo</v>
      </c>
      <c r="P46" s="251" t="s">
        <v>2047</v>
      </c>
      <c r="Q46" s="251" t="s">
        <v>2490</v>
      </c>
      <c r="R46" s="251" t="s">
        <v>2046</v>
      </c>
      <c r="S46" s="251" t="s">
        <v>2490</v>
      </c>
      <c r="T46" s="218">
        <v>43800</v>
      </c>
      <c r="U46" s="251" t="s">
        <v>2044</v>
      </c>
    </row>
    <row r="47" spans="1:21" ht="40.799999999999997" x14ac:dyDescent="0.3">
      <c r="A47" s="358"/>
      <c r="B47" s="222" t="s">
        <v>2055</v>
      </c>
      <c r="C47" s="221" t="s">
        <v>2248</v>
      </c>
      <c r="D47" s="251" t="s">
        <v>2247</v>
      </c>
      <c r="E47" s="220">
        <v>1</v>
      </c>
      <c r="F47" s="220">
        <v>1</v>
      </c>
      <c r="G47" s="219" t="str">
        <f>VLOOKUP(E47*F47,'riesgo inherente-Anexo '!C4:D28,2,TRUE)</f>
        <v>Bajo</v>
      </c>
      <c r="H47" s="251" t="s">
        <v>2246</v>
      </c>
      <c r="I47" s="251" t="s">
        <v>2245</v>
      </c>
      <c r="J47" s="251" t="s">
        <v>2050</v>
      </c>
      <c r="K47" s="251" t="s">
        <v>2049</v>
      </c>
      <c r="L47" s="251" t="s">
        <v>2048</v>
      </c>
      <c r="M47" s="251">
        <v>1</v>
      </c>
      <c r="N47" s="251">
        <v>1</v>
      </c>
      <c r="O47" s="251" t="str">
        <f>VLOOKUP((E47*F47)-(M47*N47),'riesgo inherente-Anexo '!C2:D28,2,TRUE)</f>
        <v>Bajo</v>
      </c>
      <c r="P47" s="251" t="s">
        <v>2244</v>
      </c>
      <c r="Q47" s="251" t="s">
        <v>2490</v>
      </c>
      <c r="R47" s="251" t="s">
        <v>2046</v>
      </c>
      <c r="S47" s="251" t="s">
        <v>2490</v>
      </c>
      <c r="T47" s="218">
        <v>43800</v>
      </c>
      <c r="U47" s="251" t="s">
        <v>2044</v>
      </c>
    </row>
    <row r="48" spans="1:21" ht="102" x14ac:dyDescent="0.3">
      <c r="A48" s="358"/>
      <c r="B48" s="222" t="s">
        <v>2055</v>
      </c>
      <c r="C48" s="221" t="s">
        <v>2243</v>
      </c>
      <c r="D48" s="251" t="s">
        <v>2242</v>
      </c>
      <c r="E48" s="220">
        <v>1</v>
      </c>
      <c r="F48" s="220">
        <v>1</v>
      </c>
      <c r="G48" s="219" t="str">
        <f>VLOOKUP(E48*F48,'riesgo inherente-Anexo '!C4:D28,2,TRUE)</f>
        <v>Bajo</v>
      </c>
      <c r="H48" s="251" t="s">
        <v>2553</v>
      </c>
      <c r="I48" s="251" t="s">
        <v>2213</v>
      </c>
      <c r="J48" s="251" t="s">
        <v>2050</v>
      </c>
      <c r="K48" s="251" t="s">
        <v>2049</v>
      </c>
      <c r="L48" s="251" t="s">
        <v>2048</v>
      </c>
      <c r="M48" s="251">
        <v>1</v>
      </c>
      <c r="N48" s="251">
        <v>1</v>
      </c>
      <c r="O48" s="251" t="str">
        <f>VLOOKUP((E48*F48)-(M48*N48),'riesgo inherente-Anexo '!C2:D28,2,TRUE)</f>
        <v>Bajo</v>
      </c>
      <c r="P48" s="251" t="s">
        <v>2047</v>
      </c>
      <c r="Q48" s="251" t="s">
        <v>2490</v>
      </c>
      <c r="R48" s="251" t="s">
        <v>2046</v>
      </c>
      <c r="S48" s="251" t="s">
        <v>2490</v>
      </c>
      <c r="T48" s="218">
        <v>43800</v>
      </c>
      <c r="U48" s="251" t="s">
        <v>2044</v>
      </c>
    </row>
    <row r="49" spans="1:21" ht="40.799999999999997" x14ac:dyDescent="0.3">
      <c r="A49" s="358"/>
      <c r="B49" s="222" t="s">
        <v>2055</v>
      </c>
      <c r="C49" s="221" t="s">
        <v>2241</v>
      </c>
      <c r="D49" s="251" t="s">
        <v>2240</v>
      </c>
      <c r="E49" s="220">
        <v>1</v>
      </c>
      <c r="F49" s="220">
        <v>1</v>
      </c>
      <c r="G49" s="219" t="str">
        <f>VLOOKUP(E49*F49,'riesgo inherente-Anexo '!C4:D28,2,TRUE)</f>
        <v>Bajo</v>
      </c>
      <c r="H49" s="251" t="s">
        <v>2239</v>
      </c>
      <c r="I49" s="251" t="s">
        <v>2238</v>
      </c>
      <c r="J49" s="251" t="s">
        <v>2050</v>
      </c>
      <c r="K49" s="251" t="s">
        <v>2049</v>
      </c>
      <c r="L49" s="251" t="s">
        <v>2048</v>
      </c>
      <c r="M49" s="251">
        <v>1</v>
      </c>
      <c r="N49" s="251">
        <v>1</v>
      </c>
      <c r="O49" s="251" t="str">
        <f>VLOOKUP((E49*F49)-(M49*N49),'riesgo inherente-Anexo '!C2:D28,2,TRUE)</f>
        <v>Bajo</v>
      </c>
      <c r="P49" s="251" t="s">
        <v>2047</v>
      </c>
      <c r="Q49" s="251" t="s">
        <v>2490</v>
      </c>
      <c r="R49" s="251" t="s">
        <v>2046</v>
      </c>
      <c r="S49" s="251" t="s">
        <v>2490</v>
      </c>
      <c r="T49" s="218">
        <v>43800</v>
      </c>
      <c r="U49" s="251" t="s">
        <v>2044</v>
      </c>
    </row>
    <row r="50" spans="1:21" ht="41.4" x14ac:dyDescent="0.3">
      <c r="A50" s="358"/>
      <c r="B50" s="222" t="s">
        <v>2062</v>
      </c>
      <c r="C50" s="221" t="s">
        <v>2237</v>
      </c>
      <c r="D50" s="251" t="s">
        <v>2236</v>
      </c>
      <c r="E50" s="220">
        <v>1</v>
      </c>
      <c r="F50" s="220">
        <v>1</v>
      </c>
      <c r="G50" s="219" t="str">
        <f>VLOOKUP(E50*F50,'riesgo inherente-Anexo '!C4:D28,2,TRUE)</f>
        <v>Bajo</v>
      </c>
      <c r="H50" s="251" t="s">
        <v>2235</v>
      </c>
      <c r="I50" s="251" t="s">
        <v>2045</v>
      </c>
      <c r="J50" s="251" t="s">
        <v>2050</v>
      </c>
      <c r="K50" s="251" t="s">
        <v>2049</v>
      </c>
      <c r="L50" s="251" t="s">
        <v>2048</v>
      </c>
      <c r="M50" s="251">
        <v>1</v>
      </c>
      <c r="N50" s="251">
        <v>1</v>
      </c>
      <c r="O50" s="251" t="str">
        <f>VLOOKUP((E50*F50)-(M50*N50),'riesgo inherente-Anexo '!C2:D28,2,TRUE)</f>
        <v>Bajo</v>
      </c>
      <c r="P50" s="251" t="s">
        <v>2047</v>
      </c>
      <c r="Q50" s="251" t="s">
        <v>2490</v>
      </c>
      <c r="R50" s="251" t="s">
        <v>2046</v>
      </c>
      <c r="S50" s="251" t="s">
        <v>2490</v>
      </c>
      <c r="T50" s="218">
        <v>43800</v>
      </c>
      <c r="U50" s="251" t="s">
        <v>2044</v>
      </c>
    </row>
    <row r="51" spans="1:21" ht="67.5" customHeight="1" x14ac:dyDescent="0.3">
      <c r="A51" s="358"/>
      <c r="B51" s="222" t="s">
        <v>2183</v>
      </c>
      <c r="C51" s="221" t="s">
        <v>2234</v>
      </c>
      <c r="D51" s="251" t="s">
        <v>2233</v>
      </c>
      <c r="E51" s="220">
        <v>1</v>
      </c>
      <c r="F51" s="220">
        <v>1</v>
      </c>
      <c r="G51" s="219" t="str">
        <f>VLOOKUP(E51*F51,'riesgo inherente-Anexo '!C4:D28,2,TRUE)</f>
        <v>Bajo</v>
      </c>
      <c r="H51" s="251" t="s">
        <v>2232</v>
      </c>
      <c r="I51" s="251" t="s">
        <v>2202</v>
      </c>
      <c r="J51" s="251" t="s">
        <v>1945</v>
      </c>
      <c r="K51" s="251" t="s">
        <v>2049</v>
      </c>
      <c r="L51" s="251" t="s">
        <v>2048</v>
      </c>
      <c r="M51" s="251">
        <v>1</v>
      </c>
      <c r="N51" s="251">
        <v>1</v>
      </c>
      <c r="O51" s="251" t="str">
        <f>VLOOKUP((E51*F51)-(M51*N51),'riesgo inherente-Anexo '!C2:D28,2,TRUE)</f>
        <v>Bajo</v>
      </c>
      <c r="P51" s="251" t="s">
        <v>2231</v>
      </c>
      <c r="Q51" s="251" t="s">
        <v>2490</v>
      </c>
      <c r="R51" s="251" t="s">
        <v>2154</v>
      </c>
      <c r="S51" s="251" t="s">
        <v>2490</v>
      </c>
      <c r="T51" s="218">
        <v>43800</v>
      </c>
      <c r="U51" s="251" t="s">
        <v>2044</v>
      </c>
    </row>
    <row r="52" spans="1:21" ht="81.599999999999994" x14ac:dyDescent="0.3">
      <c r="A52" s="358"/>
      <c r="B52" s="222" t="s">
        <v>2055</v>
      </c>
      <c r="C52" s="221" t="s">
        <v>2230</v>
      </c>
      <c r="D52" s="251" t="s">
        <v>2227</v>
      </c>
      <c r="E52" s="220">
        <v>1</v>
      </c>
      <c r="F52" s="220">
        <v>1</v>
      </c>
      <c r="G52" s="219" t="str">
        <f>VLOOKUP(E52*F52,'riesgo inherente-Anexo '!C4:D28,2,TRUE)</f>
        <v>Bajo</v>
      </c>
      <c r="H52" s="251" t="s">
        <v>2552</v>
      </c>
      <c r="I52" s="251" t="s">
        <v>2551</v>
      </c>
      <c r="J52" s="251" t="s">
        <v>2050</v>
      </c>
      <c r="K52" s="251" t="s">
        <v>2049</v>
      </c>
      <c r="L52" s="251" t="s">
        <v>2048</v>
      </c>
      <c r="M52" s="251">
        <v>1</v>
      </c>
      <c r="N52" s="251">
        <v>1</v>
      </c>
      <c r="O52" s="251" t="str">
        <f>VLOOKUP((E52*F52)-(M52*N52),'riesgo inherente-Anexo '!C2:D28,2,TRUE)</f>
        <v>Bajo</v>
      </c>
      <c r="P52" s="251" t="s">
        <v>2229</v>
      </c>
      <c r="Q52" s="251" t="s">
        <v>2490</v>
      </c>
      <c r="R52" s="251" t="s">
        <v>2046</v>
      </c>
      <c r="S52" s="251" t="s">
        <v>2490</v>
      </c>
      <c r="T52" s="218">
        <v>43800</v>
      </c>
      <c r="U52" s="251" t="s">
        <v>2044</v>
      </c>
    </row>
    <row r="53" spans="1:21" ht="41.4" x14ac:dyDescent="0.3">
      <c r="A53" s="358"/>
      <c r="B53" s="222" t="s">
        <v>2055</v>
      </c>
      <c r="C53" s="221" t="s">
        <v>2228</v>
      </c>
      <c r="D53" s="251" t="s">
        <v>2227</v>
      </c>
      <c r="E53" s="220">
        <v>1</v>
      </c>
      <c r="F53" s="220">
        <v>1</v>
      </c>
      <c r="G53" s="219" t="str">
        <f>VLOOKUP(E53*F53,'riesgo inherente-Anexo '!C4:D28,2,TRUE)</f>
        <v>Bajo</v>
      </c>
      <c r="H53" s="251" t="s">
        <v>2226</v>
      </c>
      <c r="I53" s="251" t="s">
        <v>2084</v>
      </c>
      <c r="J53" s="251" t="s">
        <v>2050</v>
      </c>
      <c r="K53" s="251" t="s">
        <v>2049</v>
      </c>
      <c r="L53" s="251" t="s">
        <v>2048</v>
      </c>
      <c r="M53" s="251">
        <v>1</v>
      </c>
      <c r="N53" s="251">
        <v>1</v>
      </c>
      <c r="O53" s="251" t="str">
        <f>VLOOKUP((E53*F53)-(M53*N53),'riesgo inherente-Anexo '!C2:D28,2,TRUE)</f>
        <v>Bajo</v>
      </c>
      <c r="P53" s="251" t="s">
        <v>2225</v>
      </c>
      <c r="Q53" s="251" t="s">
        <v>2490</v>
      </c>
      <c r="R53" s="251" t="s">
        <v>2046</v>
      </c>
      <c r="S53" s="251" t="s">
        <v>2490</v>
      </c>
      <c r="T53" s="218">
        <v>43800</v>
      </c>
      <c r="U53" s="251" t="s">
        <v>2044</v>
      </c>
    </row>
    <row r="54" spans="1:21" ht="81.599999999999994" x14ac:dyDescent="0.3">
      <c r="A54" s="358"/>
      <c r="B54" s="222" t="s">
        <v>2055</v>
      </c>
      <c r="C54" s="221" t="s">
        <v>2224</v>
      </c>
      <c r="D54" s="251" t="s">
        <v>2223</v>
      </c>
      <c r="E54" s="220">
        <v>1</v>
      </c>
      <c r="F54" s="220">
        <v>1</v>
      </c>
      <c r="G54" s="219" t="str">
        <f>VLOOKUP(E54*F54,'riesgo inherente-Anexo '!C4:D28,2,TRUE)</f>
        <v>Bajo</v>
      </c>
      <c r="H54" s="251" t="s">
        <v>2222</v>
      </c>
      <c r="I54" s="251" t="s">
        <v>2084</v>
      </c>
      <c r="J54" s="251" t="s">
        <v>2050</v>
      </c>
      <c r="K54" s="251" t="s">
        <v>2049</v>
      </c>
      <c r="L54" s="251" t="s">
        <v>2048</v>
      </c>
      <c r="M54" s="251">
        <v>1</v>
      </c>
      <c r="N54" s="251">
        <v>1</v>
      </c>
      <c r="O54" s="251" t="str">
        <f>VLOOKUP((E54*F54)-(M54*N54),'riesgo inherente-Anexo '!C2:D28,2,TRUE)</f>
        <v>Bajo</v>
      </c>
      <c r="P54" s="251" t="s">
        <v>2221</v>
      </c>
      <c r="Q54" s="251" t="s">
        <v>2490</v>
      </c>
      <c r="R54" s="251" t="s">
        <v>2046</v>
      </c>
      <c r="S54" s="251" t="s">
        <v>2490</v>
      </c>
      <c r="T54" s="218">
        <v>43800</v>
      </c>
      <c r="U54" s="251" t="s">
        <v>2044</v>
      </c>
    </row>
    <row r="55" spans="1:21" ht="51" x14ac:dyDescent="0.3">
      <c r="A55" s="358"/>
      <c r="B55" s="222" t="s">
        <v>2159</v>
      </c>
      <c r="C55" s="221" t="s">
        <v>2220</v>
      </c>
      <c r="D55" s="251" t="s">
        <v>2219</v>
      </c>
      <c r="E55" s="220">
        <v>1</v>
      </c>
      <c r="F55" s="220">
        <v>1</v>
      </c>
      <c r="G55" s="219" t="str">
        <f>VLOOKUP(E55*F55,'riesgo inherente-Anexo '!C4:D28,2,TRUE)</f>
        <v>Bajo</v>
      </c>
      <c r="H55" s="251" t="s">
        <v>2218</v>
      </c>
      <c r="I55" s="251" t="s">
        <v>2217</v>
      </c>
      <c r="J55" s="251" t="s">
        <v>2050</v>
      </c>
      <c r="K55" s="251" t="s">
        <v>2049</v>
      </c>
      <c r="L55" s="251" t="s">
        <v>2048</v>
      </c>
      <c r="M55" s="251">
        <v>1</v>
      </c>
      <c r="N55" s="251">
        <v>1</v>
      </c>
      <c r="O55" s="251" t="str">
        <f>VLOOKUP((E55*F55)-(M55*N55),'riesgo inherente-Anexo '!C2:D28,2,TRUE)</f>
        <v>Bajo</v>
      </c>
      <c r="P55" s="251" t="s">
        <v>2047</v>
      </c>
      <c r="Q55" s="251" t="s">
        <v>2490</v>
      </c>
      <c r="R55" s="251" t="s">
        <v>2046</v>
      </c>
      <c r="S55" s="251" t="s">
        <v>2490</v>
      </c>
      <c r="T55" s="218">
        <v>43800</v>
      </c>
      <c r="U55" s="251" t="s">
        <v>2044</v>
      </c>
    </row>
    <row r="56" spans="1:21" ht="81.599999999999994" x14ac:dyDescent="0.3">
      <c r="A56" s="358"/>
      <c r="B56" s="222" t="s">
        <v>2076</v>
      </c>
      <c r="C56" s="221" t="s">
        <v>2216</v>
      </c>
      <c r="D56" s="251" t="s">
        <v>2215</v>
      </c>
      <c r="E56" s="220">
        <v>1</v>
      </c>
      <c r="F56" s="220">
        <v>5</v>
      </c>
      <c r="G56" s="219" t="str">
        <f>VLOOKUP(E56*F56,'riesgo inherente-Anexo '!C4:D28,2,TRUE)</f>
        <v>Bajo</v>
      </c>
      <c r="H56" s="251" t="s">
        <v>2214</v>
      </c>
      <c r="I56" s="251" t="s">
        <v>2213</v>
      </c>
      <c r="J56" s="251" t="s">
        <v>2050</v>
      </c>
      <c r="K56" s="251" t="s">
        <v>2049</v>
      </c>
      <c r="L56" s="251" t="s">
        <v>2048</v>
      </c>
      <c r="M56" s="251">
        <v>1</v>
      </c>
      <c r="N56" s="251">
        <v>1</v>
      </c>
      <c r="O56" s="251" t="str">
        <f>VLOOKUP((E56*F56)-(M56*N56),'riesgo inherente-Anexo '!C2:D28,2,TRUE)</f>
        <v>Bajo</v>
      </c>
      <c r="P56" s="251" t="s">
        <v>2212</v>
      </c>
      <c r="Q56" s="251" t="s">
        <v>2490</v>
      </c>
      <c r="R56" s="251" t="s">
        <v>2046</v>
      </c>
      <c r="S56" s="251" t="s">
        <v>2490</v>
      </c>
      <c r="T56" s="218">
        <v>43800</v>
      </c>
      <c r="U56" s="251" t="s">
        <v>2044</v>
      </c>
    </row>
    <row r="57" spans="1:21" ht="41.4" x14ac:dyDescent="0.3">
      <c r="A57" s="358"/>
      <c r="B57" s="222" t="s">
        <v>2076</v>
      </c>
      <c r="C57" s="221" t="s">
        <v>2211</v>
      </c>
      <c r="D57" s="251" t="s">
        <v>2210</v>
      </c>
      <c r="E57" s="220">
        <v>1</v>
      </c>
      <c r="F57" s="220">
        <v>1</v>
      </c>
      <c r="G57" s="219" t="str">
        <f>VLOOKUP(E57*F57,'riesgo inherente-Anexo '!C4:D28,2,TRUE)</f>
        <v>Bajo</v>
      </c>
      <c r="H57" s="251" t="s">
        <v>2209</v>
      </c>
      <c r="I57" s="251" t="s">
        <v>2045</v>
      </c>
      <c r="J57" s="251" t="s">
        <v>2050</v>
      </c>
      <c r="K57" s="251" t="s">
        <v>2049</v>
      </c>
      <c r="L57" s="251" t="s">
        <v>2048</v>
      </c>
      <c r="M57" s="251">
        <v>1</v>
      </c>
      <c r="N57" s="251">
        <v>1</v>
      </c>
      <c r="O57" s="251" t="str">
        <f>VLOOKUP((E57*F57)-(M57*N57),'riesgo inherente-Anexo '!C2:D28,2,TRUE)</f>
        <v>Bajo</v>
      </c>
      <c r="P57" s="251" t="s">
        <v>2047</v>
      </c>
      <c r="Q57" s="251" t="s">
        <v>2490</v>
      </c>
      <c r="R57" s="251" t="s">
        <v>2046</v>
      </c>
      <c r="S57" s="251" t="s">
        <v>2490</v>
      </c>
      <c r="T57" s="218">
        <v>43800</v>
      </c>
      <c r="U57" s="251" t="s">
        <v>2044</v>
      </c>
    </row>
    <row r="58" spans="1:21" ht="41.4" x14ac:dyDescent="0.3">
      <c r="A58" s="358"/>
      <c r="B58" s="222" t="s">
        <v>2055</v>
      </c>
      <c r="C58" s="221" t="s">
        <v>2208</v>
      </c>
      <c r="D58" s="251" t="s">
        <v>2207</v>
      </c>
      <c r="E58" s="220">
        <v>1</v>
      </c>
      <c r="F58" s="220">
        <v>1</v>
      </c>
      <c r="G58" s="219" t="str">
        <f>VLOOKUP(E58*F58,'riesgo inherente-Anexo '!C4:D28,2,TRUE)</f>
        <v>Bajo</v>
      </c>
      <c r="H58" s="251" t="s">
        <v>2206</v>
      </c>
      <c r="I58" s="251" t="s">
        <v>2490</v>
      </c>
      <c r="J58" s="251" t="s">
        <v>2050</v>
      </c>
      <c r="K58" s="251" t="s">
        <v>2049</v>
      </c>
      <c r="L58" s="251" t="s">
        <v>2048</v>
      </c>
      <c r="M58" s="251">
        <v>1</v>
      </c>
      <c r="N58" s="251">
        <v>1</v>
      </c>
      <c r="O58" s="251" t="str">
        <f>VLOOKUP((E58*F58)-(M58*N58),'riesgo inherente-Anexo '!C2:D28,2,TRUE)</f>
        <v>Bajo</v>
      </c>
      <c r="P58" s="251" t="s">
        <v>2047</v>
      </c>
      <c r="Q58" s="251" t="s">
        <v>2490</v>
      </c>
      <c r="R58" s="251" t="s">
        <v>2046</v>
      </c>
      <c r="S58" s="251" t="s">
        <v>2490</v>
      </c>
      <c r="T58" s="218">
        <v>43800</v>
      </c>
      <c r="U58" s="251" t="s">
        <v>2044</v>
      </c>
    </row>
    <row r="59" spans="1:21" ht="41.4" x14ac:dyDescent="0.3">
      <c r="A59" s="358"/>
      <c r="B59" s="222" t="s">
        <v>2055</v>
      </c>
      <c r="C59" s="221" t="s">
        <v>2205</v>
      </c>
      <c r="D59" s="251" t="s">
        <v>2204</v>
      </c>
      <c r="E59" s="220">
        <v>1</v>
      </c>
      <c r="F59" s="220">
        <v>1</v>
      </c>
      <c r="G59" s="219" t="str">
        <f>VLOOKUP(E59*F59,'riesgo inherente-Anexo '!C4:D28,2,TRUE)</f>
        <v>Bajo</v>
      </c>
      <c r="H59" s="251" t="s">
        <v>2203</v>
      </c>
      <c r="I59" s="251" t="s">
        <v>2202</v>
      </c>
      <c r="J59" s="251" t="s">
        <v>2050</v>
      </c>
      <c r="K59" s="251" t="s">
        <v>2049</v>
      </c>
      <c r="L59" s="251" t="s">
        <v>2048</v>
      </c>
      <c r="M59" s="251">
        <v>1</v>
      </c>
      <c r="N59" s="251">
        <v>1</v>
      </c>
      <c r="O59" s="251" t="str">
        <f>VLOOKUP((E59*F59)-(M59*N59),'riesgo inherente-Anexo '!C2:D28,2,TRUE)</f>
        <v>Bajo</v>
      </c>
      <c r="P59" s="251" t="s">
        <v>2047</v>
      </c>
      <c r="Q59" s="251" t="s">
        <v>2490</v>
      </c>
      <c r="R59" s="251" t="s">
        <v>2046</v>
      </c>
      <c r="S59" s="251" t="s">
        <v>2490</v>
      </c>
      <c r="T59" s="218">
        <v>43800</v>
      </c>
      <c r="U59" s="251" t="s">
        <v>2044</v>
      </c>
    </row>
    <row r="60" spans="1:21" ht="102" x14ac:dyDescent="0.3">
      <c r="A60" s="358"/>
      <c r="B60" s="222" t="s">
        <v>2055</v>
      </c>
      <c r="C60" s="221" t="s">
        <v>2201</v>
      </c>
      <c r="D60" s="251" t="s">
        <v>2200</v>
      </c>
      <c r="E60" s="220">
        <v>1</v>
      </c>
      <c r="F60" s="220">
        <v>1</v>
      </c>
      <c r="G60" s="219" t="str">
        <f>VLOOKUP(E60*F60,'riesgo inherente-Anexo '!C4:D28,2,TRUE)</f>
        <v>Bajo</v>
      </c>
      <c r="H60" s="251" t="s">
        <v>2199</v>
      </c>
      <c r="I60" s="251" t="s">
        <v>2045</v>
      </c>
      <c r="J60" s="251" t="s">
        <v>2050</v>
      </c>
      <c r="K60" s="251" t="s">
        <v>2049</v>
      </c>
      <c r="L60" s="251" t="s">
        <v>2048</v>
      </c>
      <c r="M60" s="251">
        <v>1</v>
      </c>
      <c r="N60" s="251">
        <v>1</v>
      </c>
      <c r="O60" s="251" t="str">
        <f>VLOOKUP((E60*F60)-(M60*N60),'riesgo inherente-Anexo '!C2:D28,2,TRUE)</f>
        <v>Bajo</v>
      </c>
      <c r="P60" s="251" t="s">
        <v>2047</v>
      </c>
      <c r="Q60" s="251" t="s">
        <v>2490</v>
      </c>
      <c r="R60" s="251" t="s">
        <v>2046</v>
      </c>
      <c r="S60" s="251" t="s">
        <v>2490</v>
      </c>
      <c r="T60" s="218">
        <v>43800</v>
      </c>
      <c r="U60" s="251" t="s">
        <v>2044</v>
      </c>
    </row>
    <row r="61" spans="1:21" ht="41.4" x14ac:dyDescent="0.3">
      <c r="A61" s="358"/>
      <c r="B61" s="222" t="s">
        <v>2076</v>
      </c>
      <c r="C61" s="221" t="s">
        <v>2198</v>
      </c>
      <c r="D61" s="251" t="s">
        <v>2197</v>
      </c>
      <c r="E61" s="220">
        <v>1</v>
      </c>
      <c r="F61" s="220">
        <v>1</v>
      </c>
      <c r="G61" s="219" t="str">
        <f>VLOOKUP(E61*F61,'riesgo inherente-Anexo '!C4:D28,2,TRUE)</f>
        <v>Bajo</v>
      </c>
      <c r="H61" s="251" t="s">
        <v>2196</v>
      </c>
      <c r="I61" s="251" t="s">
        <v>2490</v>
      </c>
      <c r="J61" s="251" t="s">
        <v>2050</v>
      </c>
      <c r="K61" s="251" t="s">
        <v>2049</v>
      </c>
      <c r="L61" s="251" t="s">
        <v>2048</v>
      </c>
      <c r="M61" s="251">
        <v>1</v>
      </c>
      <c r="N61" s="251">
        <v>1</v>
      </c>
      <c r="O61" s="251" t="str">
        <f>VLOOKUP((E61*F61)-(M61*N61),'riesgo inherente-Anexo '!C2:D28,2,TRUE)</f>
        <v>Bajo</v>
      </c>
      <c r="P61" s="251" t="s">
        <v>2192</v>
      </c>
      <c r="Q61" s="251" t="s">
        <v>2490</v>
      </c>
      <c r="R61" s="251" t="s">
        <v>2046</v>
      </c>
      <c r="S61" s="251" t="s">
        <v>2490</v>
      </c>
      <c r="T61" s="218">
        <v>43800</v>
      </c>
      <c r="U61" s="251" t="s">
        <v>2044</v>
      </c>
    </row>
    <row r="62" spans="1:21" ht="91.8" x14ac:dyDescent="0.3">
      <c r="A62" s="358"/>
      <c r="B62" s="222" t="s">
        <v>2076</v>
      </c>
      <c r="C62" s="221" t="s">
        <v>2195</v>
      </c>
      <c r="D62" s="251" t="s">
        <v>2194</v>
      </c>
      <c r="E62" s="220">
        <v>1</v>
      </c>
      <c r="F62" s="220">
        <v>1</v>
      </c>
      <c r="G62" s="219" t="str">
        <f>VLOOKUP(E62*F62,'riesgo inherente-Anexo '!C4:D28,2,TRUE)</f>
        <v>Bajo</v>
      </c>
      <c r="H62" s="251" t="s">
        <v>2193</v>
      </c>
      <c r="I62" s="251" t="s">
        <v>2045</v>
      </c>
      <c r="J62" s="251" t="s">
        <v>2050</v>
      </c>
      <c r="K62" s="251" t="s">
        <v>2049</v>
      </c>
      <c r="L62" s="251" t="s">
        <v>2048</v>
      </c>
      <c r="M62" s="251">
        <v>1</v>
      </c>
      <c r="N62" s="251">
        <v>1</v>
      </c>
      <c r="O62" s="251" t="str">
        <f>VLOOKUP((E62*F62)-(M62*N62),'riesgo inherente-Anexo '!C2:D28,2,TRUE)</f>
        <v>Bajo</v>
      </c>
      <c r="P62" s="251" t="s">
        <v>2192</v>
      </c>
      <c r="Q62" s="251" t="s">
        <v>2490</v>
      </c>
      <c r="R62" s="251" t="s">
        <v>2154</v>
      </c>
      <c r="S62" s="251" t="s">
        <v>2490</v>
      </c>
      <c r="T62" s="218">
        <v>43800</v>
      </c>
      <c r="U62" s="251" t="s">
        <v>2044</v>
      </c>
    </row>
    <row r="63" spans="1:21" ht="71.400000000000006" x14ac:dyDescent="0.3">
      <c r="A63" s="358"/>
      <c r="B63" s="222" t="s">
        <v>2159</v>
      </c>
      <c r="C63" s="221" t="s">
        <v>2191</v>
      </c>
      <c r="D63" s="251" t="s">
        <v>2190</v>
      </c>
      <c r="E63" s="220">
        <v>1</v>
      </c>
      <c r="F63" s="220">
        <v>1</v>
      </c>
      <c r="G63" s="219" t="str">
        <f>VLOOKUP(E63*F63,'riesgo inherente-Anexo '!C4:D28,2,TRUE)</f>
        <v>Bajo</v>
      </c>
      <c r="H63" s="251" t="s">
        <v>2189</v>
      </c>
      <c r="I63" s="251" t="s">
        <v>2045</v>
      </c>
      <c r="J63" s="251" t="s">
        <v>2050</v>
      </c>
      <c r="K63" s="251" t="s">
        <v>2049</v>
      </c>
      <c r="L63" s="251" t="s">
        <v>2048</v>
      </c>
      <c r="M63" s="251">
        <v>1</v>
      </c>
      <c r="N63" s="251">
        <v>1</v>
      </c>
      <c r="O63" s="251" t="str">
        <f>VLOOKUP((E63*F63)-(M63*N63),'riesgo inherente-Anexo '!C2:D28,2,TRUE)</f>
        <v>Bajo</v>
      </c>
      <c r="P63" s="251" t="s">
        <v>2188</v>
      </c>
      <c r="Q63" s="251" t="s">
        <v>2490</v>
      </c>
      <c r="R63" s="251" t="s">
        <v>2046</v>
      </c>
      <c r="S63" s="251" t="s">
        <v>2490</v>
      </c>
      <c r="T63" s="218">
        <v>43800</v>
      </c>
      <c r="U63" s="251" t="s">
        <v>2044</v>
      </c>
    </row>
    <row r="64" spans="1:21" ht="51" x14ac:dyDescent="0.3">
      <c r="A64" s="358"/>
      <c r="B64" s="222" t="s">
        <v>2159</v>
      </c>
      <c r="C64" s="221" t="s">
        <v>2187</v>
      </c>
      <c r="D64" s="251" t="s">
        <v>2186</v>
      </c>
      <c r="E64" s="220">
        <v>1</v>
      </c>
      <c r="F64" s="220">
        <v>1</v>
      </c>
      <c r="G64" s="219" t="str">
        <f>VLOOKUP(E64*F64,'riesgo inherente-Anexo '!C4:D28,2,TRUE)</f>
        <v>Bajo</v>
      </c>
      <c r="H64" s="251" t="s">
        <v>2185</v>
      </c>
      <c r="I64" s="251" t="s">
        <v>2490</v>
      </c>
      <c r="J64" s="251" t="s">
        <v>2050</v>
      </c>
      <c r="K64" s="251" t="s">
        <v>2049</v>
      </c>
      <c r="L64" s="251" t="s">
        <v>2048</v>
      </c>
      <c r="M64" s="251">
        <v>1</v>
      </c>
      <c r="N64" s="251">
        <v>1</v>
      </c>
      <c r="O64" s="251" t="str">
        <f>VLOOKUP((E64*F64)-(M64*N64),'riesgo inherente-Anexo '!C2:D28,2,TRUE)</f>
        <v>Bajo</v>
      </c>
      <c r="P64" s="251" t="s">
        <v>2184</v>
      </c>
      <c r="Q64" s="251" t="s">
        <v>2490</v>
      </c>
      <c r="R64" s="251" t="s">
        <v>2046</v>
      </c>
      <c r="S64" s="251" t="s">
        <v>2490</v>
      </c>
      <c r="T64" s="218">
        <v>43800</v>
      </c>
      <c r="U64" s="251" t="s">
        <v>2044</v>
      </c>
    </row>
    <row r="65" spans="1:21" ht="27.6" x14ac:dyDescent="0.3">
      <c r="A65" s="358"/>
      <c r="B65" s="222" t="s">
        <v>2183</v>
      </c>
      <c r="C65" s="221" t="s">
        <v>2182</v>
      </c>
      <c r="D65" s="251" t="s">
        <v>2181</v>
      </c>
      <c r="E65" s="220">
        <v>1</v>
      </c>
      <c r="F65" s="220">
        <v>1</v>
      </c>
      <c r="G65" s="219" t="str">
        <f>VLOOKUP(E65*F65,'riesgo inherente-Anexo '!C4:D28,2,TRUE)</f>
        <v>Bajo</v>
      </c>
      <c r="H65" s="251" t="s">
        <v>2180</v>
      </c>
      <c r="I65" s="251" t="s">
        <v>2045</v>
      </c>
      <c r="J65" s="251" t="s">
        <v>2050</v>
      </c>
      <c r="K65" s="251" t="s">
        <v>2049</v>
      </c>
      <c r="L65" s="251" t="s">
        <v>2048</v>
      </c>
      <c r="M65" s="251">
        <v>1</v>
      </c>
      <c r="N65" s="251">
        <v>1</v>
      </c>
      <c r="O65" s="251" t="str">
        <f>VLOOKUP((E65*F65)-(M65*N65),'riesgo inherente-Anexo '!C2:D28,2,TRUE)</f>
        <v>Bajo</v>
      </c>
      <c r="P65" s="251" t="s">
        <v>2047</v>
      </c>
      <c r="Q65" s="251" t="s">
        <v>2490</v>
      </c>
      <c r="R65" s="251" t="s">
        <v>2046</v>
      </c>
      <c r="S65" s="251" t="s">
        <v>2490</v>
      </c>
      <c r="T65" s="218">
        <v>43800</v>
      </c>
      <c r="U65" s="251" t="s">
        <v>2044</v>
      </c>
    </row>
    <row r="66" spans="1:21" ht="81.599999999999994" x14ac:dyDescent="0.3">
      <c r="A66" s="358"/>
      <c r="B66" s="222" t="s">
        <v>2055</v>
      </c>
      <c r="C66" s="221" t="s">
        <v>2179</v>
      </c>
      <c r="D66" s="251" t="s">
        <v>2178</v>
      </c>
      <c r="E66" s="220">
        <v>1</v>
      </c>
      <c r="F66" s="220">
        <v>1</v>
      </c>
      <c r="G66" s="219" t="str">
        <f>VLOOKUP(E66*F66,'riesgo inherente-Anexo '!C4:D28,2,TRUE)</f>
        <v>Bajo</v>
      </c>
      <c r="H66" s="251" t="s">
        <v>2177</v>
      </c>
      <c r="I66" s="251" t="s">
        <v>2045</v>
      </c>
      <c r="J66" s="251" t="s">
        <v>2050</v>
      </c>
      <c r="K66" s="251" t="s">
        <v>2049</v>
      </c>
      <c r="L66" s="251" t="s">
        <v>2048</v>
      </c>
      <c r="M66" s="251">
        <v>1</v>
      </c>
      <c r="N66" s="251">
        <v>1</v>
      </c>
      <c r="O66" s="251" t="str">
        <f>VLOOKUP((E66*F66)-(M66*N66),'riesgo inherente-Anexo '!C2:D28,2,TRUE)</f>
        <v>Bajo</v>
      </c>
      <c r="P66" s="251" t="s">
        <v>2176</v>
      </c>
      <c r="Q66" s="251" t="s">
        <v>2490</v>
      </c>
      <c r="R66" s="251" t="s">
        <v>2046</v>
      </c>
      <c r="S66" s="251" t="s">
        <v>2490</v>
      </c>
      <c r="T66" s="218">
        <v>43800</v>
      </c>
      <c r="U66" s="251" t="s">
        <v>2044</v>
      </c>
    </row>
    <row r="67" spans="1:21" ht="81.599999999999994" x14ac:dyDescent="0.3">
      <c r="A67" s="358"/>
      <c r="B67" s="222" t="s">
        <v>2055</v>
      </c>
      <c r="C67" s="221" t="s">
        <v>2175</v>
      </c>
      <c r="D67" s="251" t="s">
        <v>2174</v>
      </c>
      <c r="E67" s="220">
        <v>1</v>
      </c>
      <c r="F67" s="220">
        <v>5</v>
      </c>
      <c r="G67" s="219" t="str">
        <f>VLOOKUP(E67*F67,'riesgo inherente-Anexo '!C4:D28,2,TRUE)</f>
        <v>Bajo</v>
      </c>
      <c r="H67" s="251" t="s">
        <v>2173</v>
      </c>
      <c r="I67" s="251" t="s">
        <v>2045</v>
      </c>
      <c r="J67" s="251" t="s">
        <v>2050</v>
      </c>
      <c r="K67" s="251" t="s">
        <v>2049</v>
      </c>
      <c r="L67" s="251" t="s">
        <v>2048</v>
      </c>
      <c r="M67" s="251">
        <v>1</v>
      </c>
      <c r="N67" s="251">
        <v>1</v>
      </c>
      <c r="O67" s="251" t="str">
        <f>VLOOKUP((E67*F67)-(M67*N67),'riesgo inherente-Anexo '!C2:D28,2,TRUE)</f>
        <v>Bajo</v>
      </c>
      <c r="P67" s="251" t="s">
        <v>2172</v>
      </c>
      <c r="Q67" s="251" t="s">
        <v>2490</v>
      </c>
      <c r="R67" s="251" t="s">
        <v>2046</v>
      </c>
      <c r="S67" s="251" t="s">
        <v>2490</v>
      </c>
      <c r="T67" s="218">
        <v>43800</v>
      </c>
      <c r="U67" s="251" t="s">
        <v>2044</v>
      </c>
    </row>
    <row r="68" spans="1:21" ht="41.4" x14ac:dyDescent="0.3">
      <c r="A68" s="358"/>
      <c r="B68" s="222" t="s">
        <v>2055</v>
      </c>
      <c r="C68" s="221" t="s">
        <v>2171</v>
      </c>
      <c r="D68" s="251" t="s">
        <v>2170</v>
      </c>
      <c r="E68" s="220">
        <v>1</v>
      </c>
      <c r="F68" s="220">
        <v>1</v>
      </c>
      <c r="G68" s="219" t="str">
        <f>VLOOKUP(E68*F68,'riesgo inherente-Anexo '!C4:D28,2,TRUE)</f>
        <v>Bajo</v>
      </c>
      <c r="H68" s="251" t="s">
        <v>2169</v>
      </c>
      <c r="I68" s="251" t="s">
        <v>2045</v>
      </c>
      <c r="J68" s="251" t="s">
        <v>2050</v>
      </c>
      <c r="K68" s="251" t="s">
        <v>2049</v>
      </c>
      <c r="L68" s="251" t="s">
        <v>2048</v>
      </c>
      <c r="M68" s="251">
        <v>1</v>
      </c>
      <c r="N68" s="251">
        <v>1</v>
      </c>
      <c r="O68" s="251" t="str">
        <f>VLOOKUP((E68*F68)-(M68*N68),'riesgo inherente-Anexo '!C2:D28,2,TRUE)</f>
        <v>Bajo</v>
      </c>
      <c r="P68" s="251" t="s">
        <v>2047</v>
      </c>
      <c r="Q68" s="251" t="s">
        <v>2490</v>
      </c>
      <c r="R68" s="251" t="s">
        <v>2046</v>
      </c>
      <c r="S68" s="251" t="s">
        <v>2490</v>
      </c>
      <c r="T68" s="218">
        <v>43800</v>
      </c>
      <c r="U68" s="251" t="s">
        <v>2044</v>
      </c>
    </row>
    <row r="69" spans="1:21" ht="61.2" x14ac:dyDescent="0.3">
      <c r="A69" s="358"/>
      <c r="B69" s="222" t="s">
        <v>2055</v>
      </c>
      <c r="C69" s="221" t="s">
        <v>2168</v>
      </c>
      <c r="D69" s="251" t="s">
        <v>2167</v>
      </c>
      <c r="E69" s="220">
        <v>1</v>
      </c>
      <c r="F69" s="220">
        <v>1</v>
      </c>
      <c r="G69" s="219" t="str">
        <f>VLOOKUP(E69*F69,'riesgo inherente-Anexo '!C4:D28,2,TRUE)</f>
        <v>Bajo</v>
      </c>
      <c r="H69" s="251" t="s">
        <v>2166</v>
      </c>
      <c r="I69" s="251" t="s">
        <v>2045</v>
      </c>
      <c r="J69" s="251" t="s">
        <v>2050</v>
      </c>
      <c r="K69" s="251" t="s">
        <v>2049</v>
      </c>
      <c r="L69" s="251" t="s">
        <v>2048</v>
      </c>
      <c r="M69" s="251">
        <v>1</v>
      </c>
      <c r="N69" s="251">
        <v>1</v>
      </c>
      <c r="O69" s="251" t="str">
        <f>VLOOKUP((E69*F69)-(M69*N69),'riesgo inherente-Anexo '!C2:D28,2,TRUE)</f>
        <v>Bajo</v>
      </c>
      <c r="P69" s="251" t="s">
        <v>2047</v>
      </c>
      <c r="Q69" s="251" t="s">
        <v>2490</v>
      </c>
      <c r="R69" s="251" t="s">
        <v>2046</v>
      </c>
      <c r="S69" s="251" t="s">
        <v>2490</v>
      </c>
      <c r="T69" s="218">
        <v>43800</v>
      </c>
      <c r="U69" s="251" t="s">
        <v>2044</v>
      </c>
    </row>
    <row r="70" spans="1:21" ht="112.2" x14ac:dyDescent="0.3">
      <c r="A70" s="367" t="s">
        <v>2165</v>
      </c>
      <c r="B70" s="222" t="s">
        <v>2066</v>
      </c>
      <c r="C70" s="221" t="s">
        <v>2164</v>
      </c>
      <c r="D70" s="251" t="s">
        <v>2163</v>
      </c>
      <c r="E70" s="220">
        <v>3</v>
      </c>
      <c r="F70" s="220">
        <v>3</v>
      </c>
      <c r="G70" s="219" t="str">
        <f>VLOOKUP(E70*F70,'riesgo inherente-Anexo '!C4:D28,2,TRUE)</f>
        <v>Moderado</v>
      </c>
      <c r="H70" s="251" t="s">
        <v>2550</v>
      </c>
      <c r="I70" s="251" t="s">
        <v>2666</v>
      </c>
      <c r="J70" s="251" t="s">
        <v>2050</v>
      </c>
      <c r="K70" s="251" t="s">
        <v>2049</v>
      </c>
      <c r="L70" s="251" t="s">
        <v>2048</v>
      </c>
      <c r="M70" s="251">
        <v>1</v>
      </c>
      <c r="N70" s="251">
        <v>1</v>
      </c>
      <c r="O70" s="251" t="str">
        <f>VLOOKUP((E70*F70)-(M70*N70),'riesgo inherente-Anexo '!C2:D28,2,TRUE)</f>
        <v>Moderado</v>
      </c>
      <c r="P70" s="251" t="s">
        <v>2667</v>
      </c>
      <c r="Q70" s="251" t="s">
        <v>2666</v>
      </c>
      <c r="R70" s="251" t="s">
        <v>2048</v>
      </c>
      <c r="S70" s="251" t="s">
        <v>2668</v>
      </c>
      <c r="T70" s="218">
        <v>44896</v>
      </c>
      <c r="U70" s="251" t="s">
        <v>2438</v>
      </c>
    </row>
    <row r="71" spans="1:21" ht="81.599999999999994" x14ac:dyDescent="0.3">
      <c r="A71" s="367"/>
      <c r="B71" s="222" t="s">
        <v>2076</v>
      </c>
      <c r="C71" s="221" t="s">
        <v>2162</v>
      </c>
      <c r="D71" s="251" t="s">
        <v>2161</v>
      </c>
      <c r="E71" s="220">
        <v>1</v>
      </c>
      <c r="F71" s="220">
        <v>1</v>
      </c>
      <c r="G71" s="219" t="str">
        <f>VLOOKUP(E71*F71,'riesgo inherente-Anexo '!C4:D28,2,TRUE)</f>
        <v>Bajo</v>
      </c>
      <c r="H71" s="251" t="s">
        <v>2160</v>
      </c>
      <c r="I71" s="251" t="s">
        <v>2490</v>
      </c>
      <c r="J71" s="251" t="s">
        <v>2050</v>
      </c>
      <c r="K71" s="251" t="s">
        <v>2049</v>
      </c>
      <c r="L71" s="251" t="s">
        <v>2048</v>
      </c>
      <c r="M71" s="251">
        <v>1</v>
      </c>
      <c r="N71" s="251">
        <v>1</v>
      </c>
      <c r="O71" s="251" t="str">
        <f>VLOOKUP((E71*F71)-(M71*N71),'riesgo inherente-Anexo '!C2:D28,2,TRUE)</f>
        <v>Bajo</v>
      </c>
      <c r="P71" s="251" t="s">
        <v>2136</v>
      </c>
      <c r="Q71" s="251" t="s">
        <v>2490</v>
      </c>
      <c r="R71" s="251" t="s">
        <v>2046</v>
      </c>
      <c r="S71" s="251" t="s">
        <v>2490</v>
      </c>
      <c r="T71" s="218">
        <v>43800</v>
      </c>
      <c r="U71" s="251" t="s">
        <v>2044</v>
      </c>
    </row>
    <row r="72" spans="1:21" ht="30.6" x14ac:dyDescent="0.3">
      <c r="A72" s="367"/>
      <c r="B72" s="222" t="s">
        <v>2159</v>
      </c>
      <c r="C72" s="221" t="s">
        <v>2158</v>
      </c>
      <c r="D72" s="251" t="s">
        <v>2157</v>
      </c>
      <c r="E72" s="220">
        <v>1</v>
      </c>
      <c r="F72" s="220">
        <v>5</v>
      </c>
      <c r="G72" s="219" t="str">
        <f>VLOOKUP(E72*F72,'riesgo inherente-Anexo '!C4:D28,2,TRUE)</f>
        <v>Bajo</v>
      </c>
      <c r="H72" s="251" t="s">
        <v>2156</v>
      </c>
      <c r="I72" s="251" t="s">
        <v>2155</v>
      </c>
      <c r="J72" s="251" t="s">
        <v>2050</v>
      </c>
      <c r="K72" s="251" t="s">
        <v>2049</v>
      </c>
      <c r="L72" s="251" t="s">
        <v>2048</v>
      </c>
      <c r="M72" s="251">
        <v>1</v>
      </c>
      <c r="N72" s="251">
        <v>1</v>
      </c>
      <c r="O72" s="251" t="str">
        <f>VLOOKUP((E72*F72)-(M72*N72),'riesgo inherente-Anexo '!C2:D28,2,TRUE)</f>
        <v>Bajo</v>
      </c>
      <c r="P72" s="251" t="s">
        <v>2153</v>
      </c>
      <c r="Q72" s="251" t="s">
        <v>2490</v>
      </c>
      <c r="R72" s="251" t="s">
        <v>2046</v>
      </c>
      <c r="S72" s="251" t="s">
        <v>2490</v>
      </c>
      <c r="T72" s="218">
        <v>43800</v>
      </c>
      <c r="U72" s="251" t="s">
        <v>2044</v>
      </c>
    </row>
    <row r="73" spans="1:21" ht="30.6" x14ac:dyDescent="0.3">
      <c r="A73" s="367"/>
      <c r="B73" s="222" t="s">
        <v>2066</v>
      </c>
      <c r="C73" s="221" t="s">
        <v>2152</v>
      </c>
      <c r="D73" s="251" t="s">
        <v>2151</v>
      </c>
      <c r="E73" s="220">
        <v>1</v>
      </c>
      <c r="F73" s="220">
        <v>1</v>
      </c>
      <c r="G73" s="219" t="str">
        <f>VLOOKUP(E73*F73,'riesgo inherente-Anexo '!C4:D28,2,TRUE)</f>
        <v>Bajo</v>
      </c>
      <c r="H73" s="251" t="s">
        <v>2150</v>
      </c>
      <c r="I73" s="251" t="s">
        <v>2490</v>
      </c>
      <c r="J73" s="251" t="s">
        <v>2050</v>
      </c>
      <c r="K73" s="251" t="s">
        <v>2049</v>
      </c>
      <c r="L73" s="251" t="s">
        <v>2048</v>
      </c>
      <c r="M73" s="251">
        <v>1</v>
      </c>
      <c r="N73" s="251">
        <v>1</v>
      </c>
      <c r="O73" s="251" t="str">
        <f>VLOOKUP((E73*F73)-(M73*N73),'riesgo inherente-Anexo '!C2:D28,2,TRUE)</f>
        <v>Bajo</v>
      </c>
      <c r="P73" s="251" t="s">
        <v>2047</v>
      </c>
      <c r="Q73" s="251" t="s">
        <v>2490</v>
      </c>
      <c r="R73" s="251" t="s">
        <v>2046</v>
      </c>
      <c r="S73" s="251" t="s">
        <v>2490</v>
      </c>
      <c r="T73" s="218">
        <v>43800</v>
      </c>
      <c r="U73" s="251" t="s">
        <v>2044</v>
      </c>
    </row>
    <row r="74" spans="1:21" ht="51" x14ac:dyDescent="0.3">
      <c r="A74" s="367"/>
      <c r="B74" s="222" t="s">
        <v>2066</v>
      </c>
      <c r="C74" s="221" t="s">
        <v>2149</v>
      </c>
      <c r="D74" s="251" t="s">
        <v>2148</v>
      </c>
      <c r="E74" s="220">
        <v>1</v>
      </c>
      <c r="F74" s="220">
        <v>1</v>
      </c>
      <c r="G74" s="219" t="str">
        <f>VLOOKUP(E74*F74,'riesgo inherente-Anexo '!C4:D28,2,TRUE)</f>
        <v>Bajo</v>
      </c>
      <c r="H74" s="251" t="s">
        <v>2549</v>
      </c>
      <c r="I74" s="251" t="s">
        <v>2490</v>
      </c>
      <c r="J74" s="251" t="s">
        <v>2050</v>
      </c>
      <c r="K74" s="251" t="s">
        <v>2049</v>
      </c>
      <c r="L74" s="251" t="s">
        <v>2048</v>
      </c>
      <c r="M74" s="251">
        <v>1</v>
      </c>
      <c r="N74" s="251">
        <v>1</v>
      </c>
      <c r="O74" s="251" t="str">
        <f>VLOOKUP((E74*F74)-(M74*N74),'riesgo inherente-Anexo '!C2:D28,2,TRUE)</f>
        <v>Bajo</v>
      </c>
      <c r="P74" s="251" t="s">
        <v>2047</v>
      </c>
      <c r="Q74" s="251" t="s">
        <v>2490</v>
      </c>
      <c r="R74" s="251" t="s">
        <v>2046</v>
      </c>
      <c r="S74" s="251" t="s">
        <v>2490</v>
      </c>
      <c r="T74" s="218">
        <v>43800</v>
      </c>
      <c r="U74" s="251" t="s">
        <v>2044</v>
      </c>
    </row>
    <row r="75" spans="1:21" ht="20.399999999999999" x14ac:dyDescent="0.3">
      <c r="A75" s="367"/>
      <c r="B75" s="222" t="s">
        <v>2070</v>
      </c>
      <c r="C75" s="221" t="s">
        <v>2147</v>
      </c>
      <c r="D75" s="251" t="s">
        <v>2146</v>
      </c>
      <c r="E75" s="220">
        <v>5</v>
      </c>
      <c r="F75" s="220">
        <v>5</v>
      </c>
      <c r="G75" s="219" t="str">
        <f>VLOOKUP(E75*F75,'riesgo inherente-Anexo '!C4:D28,2,TRUE)</f>
        <v>Crítico</v>
      </c>
      <c r="H75" s="251" t="s">
        <v>2145</v>
      </c>
      <c r="I75" s="251" t="s">
        <v>2490</v>
      </c>
      <c r="J75" s="251" t="s">
        <v>2050</v>
      </c>
      <c r="K75" s="251" t="s">
        <v>2049</v>
      </c>
      <c r="L75" s="251" t="s">
        <v>2048</v>
      </c>
      <c r="M75" s="251">
        <v>1</v>
      </c>
      <c r="N75" s="251">
        <v>1</v>
      </c>
      <c r="O75" s="251" t="str">
        <f>VLOOKUP((E75*F75)-(M75*N75),'riesgo inherente-Anexo '!C2:D28,2,TRUE)</f>
        <v>Crítico</v>
      </c>
      <c r="P75" s="251" t="s">
        <v>2047</v>
      </c>
      <c r="Q75" s="251" t="s">
        <v>2490</v>
      </c>
      <c r="R75" s="251" t="s">
        <v>2046</v>
      </c>
      <c r="S75" s="251" t="s">
        <v>2490</v>
      </c>
      <c r="T75" s="218">
        <v>43800</v>
      </c>
      <c r="U75" s="251" t="s">
        <v>2044</v>
      </c>
    </row>
    <row r="76" spans="1:21" ht="30.6" x14ac:dyDescent="0.3">
      <c r="A76" s="367"/>
      <c r="B76" s="222" t="s">
        <v>2070</v>
      </c>
      <c r="C76" s="221" t="s">
        <v>2144</v>
      </c>
      <c r="D76" s="251" t="s">
        <v>2143</v>
      </c>
      <c r="E76" s="220">
        <v>1</v>
      </c>
      <c r="F76" s="220">
        <v>1</v>
      </c>
      <c r="G76" s="219" t="str">
        <f>VLOOKUP(E76*F76,'riesgo inherente-Anexo '!C4:D28,2,TRUE)</f>
        <v>Bajo</v>
      </c>
      <c r="H76" s="251" t="s">
        <v>2140</v>
      </c>
      <c r="I76" s="251" t="s">
        <v>2490</v>
      </c>
      <c r="J76" s="251" t="s">
        <v>2050</v>
      </c>
      <c r="K76" s="251" t="s">
        <v>2049</v>
      </c>
      <c r="L76" s="251" t="s">
        <v>2048</v>
      </c>
      <c r="M76" s="251">
        <v>1</v>
      </c>
      <c r="N76" s="251">
        <v>1</v>
      </c>
      <c r="O76" s="251" t="str">
        <f>VLOOKUP((E76*F76)-(M76*N76),'riesgo inherente-Anexo '!C2:D28,2,TRUE)</f>
        <v>Bajo</v>
      </c>
      <c r="P76" s="251" t="s">
        <v>2047</v>
      </c>
      <c r="Q76" s="251" t="s">
        <v>2490</v>
      </c>
      <c r="R76" s="251" t="s">
        <v>2046</v>
      </c>
      <c r="S76" s="251" t="s">
        <v>2490</v>
      </c>
      <c r="T76" s="218">
        <v>43800</v>
      </c>
      <c r="U76" s="251" t="s">
        <v>2044</v>
      </c>
    </row>
    <row r="77" spans="1:21" ht="30.6" x14ac:dyDescent="0.3">
      <c r="A77" s="367"/>
      <c r="B77" s="222" t="s">
        <v>2070</v>
      </c>
      <c r="C77" s="221" t="s">
        <v>2142</v>
      </c>
      <c r="D77" s="251" t="s">
        <v>2141</v>
      </c>
      <c r="E77" s="220">
        <v>1</v>
      </c>
      <c r="F77" s="220">
        <v>1</v>
      </c>
      <c r="G77" s="219" t="str">
        <f>VLOOKUP(E77*F77,'riesgo inherente-Anexo '!C4:D28,2,TRUE)</f>
        <v>Bajo</v>
      </c>
      <c r="H77" s="251" t="s">
        <v>2140</v>
      </c>
      <c r="I77" s="251" t="s">
        <v>2490</v>
      </c>
      <c r="J77" s="251" t="s">
        <v>2050</v>
      </c>
      <c r="K77" s="251" t="s">
        <v>2049</v>
      </c>
      <c r="L77" s="251" t="s">
        <v>2048</v>
      </c>
      <c r="M77" s="251">
        <v>1</v>
      </c>
      <c r="N77" s="251">
        <v>1</v>
      </c>
      <c r="O77" s="251" t="str">
        <f>VLOOKUP((E77*F77)-(M77*N77),'riesgo inherente-Anexo '!C2:D28,2,TRUE)</f>
        <v>Bajo</v>
      </c>
      <c r="P77" s="251" t="s">
        <v>2047</v>
      </c>
      <c r="Q77" s="251" t="s">
        <v>2490</v>
      </c>
      <c r="R77" s="251" t="s">
        <v>2046</v>
      </c>
      <c r="S77" s="251" t="s">
        <v>2490</v>
      </c>
      <c r="T77" s="218">
        <v>43800</v>
      </c>
      <c r="U77" s="251" t="s">
        <v>2044</v>
      </c>
    </row>
    <row r="78" spans="1:21" ht="51" x14ac:dyDescent="0.3">
      <c r="A78" s="367"/>
      <c r="B78" s="222" t="s">
        <v>2066</v>
      </c>
      <c r="C78" s="221" t="s">
        <v>2139</v>
      </c>
      <c r="D78" s="251" t="s">
        <v>2138</v>
      </c>
      <c r="E78" s="220">
        <v>5</v>
      </c>
      <c r="F78" s="220">
        <v>5</v>
      </c>
      <c r="G78" s="219" t="str">
        <f>VLOOKUP(E78*F78,'riesgo inherente-Anexo '!C4:D28,2,TRUE)</f>
        <v>Crítico</v>
      </c>
      <c r="H78" s="251" t="s">
        <v>2137</v>
      </c>
      <c r="I78" s="251" t="s">
        <v>2490</v>
      </c>
      <c r="J78" s="251" t="s">
        <v>2050</v>
      </c>
      <c r="K78" s="251" t="s">
        <v>2049</v>
      </c>
      <c r="L78" s="251" t="s">
        <v>2048</v>
      </c>
      <c r="M78" s="251">
        <v>1</v>
      </c>
      <c r="N78" s="251">
        <v>1</v>
      </c>
      <c r="O78" s="251" t="str">
        <f>VLOOKUP((E78*F78)-(M78*N78),'riesgo inherente-Anexo '!C2:D28,2,TRUE)</f>
        <v>Crítico</v>
      </c>
      <c r="P78" s="251" t="s">
        <v>2136</v>
      </c>
      <c r="Q78" s="251" t="s">
        <v>2490</v>
      </c>
      <c r="R78" s="251" t="s">
        <v>2046</v>
      </c>
      <c r="S78" s="251" t="s">
        <v>2490</v>
      </c>
      <c r="T78" s="218">
        <v>43800</v>
      </c>
      <c r="U78" s="251" t="s">
        <v>2044</v>
      </c>
    </row>
    <row r="79" spans="1:21" ht="20.399999999999999" x14ac:dyDescent="0.3">
      <c r="A79" s="367"/>
      <c r="B79" s="222" t="s">
        <v>2070</v>
      </c>
      <c r="C79" s="221" t="s">
        <v>2135</v>
      </c>
      <c r="D79" s="251" t="s">
        <v>2132</v>
      </c>
      <c r="E79" s="220">
        <v>1</v>
      </c>
      <c r="F79" s="220">
        <v>1</v>
      </c>
      <c r="G79" s="219" t="str">
        <f>VLOOKUP(E79*F79,'riesgo inherente-Anexo '!C4:D28,2,TRUE)</f>
        <v>Bajo</v>
      </c>
      <c r="H79" s="251" t="s">
        <v>2548</v>
      </c>
      <c r="I79" s="251" t="s">
        <v>2546</v>
      </c>
      <c r="J79" s="251" t="s">
        <v>2050</v>
      </c>
      <c r="K79" s="251" t="s">
        <v>2049</v>
      </c>
      <c r="L79" s="251" t="s">
        <v>2048</v>
      </c>
      <c r="M79" s="251">
        <v>1</v>
      </c>
      <c r="N79" s="251">
        <v>1</v>
      </c>
      <c r="O79" s="251" t="str">
        <f>VLOOKUP((E79*F79)-(M79*N79),'riesgo inherente-Anexo '!C2:D28,2,TRUE)</f>
        <v>Bajo</v>
      </c>
      <c r="P79" s="251" t="s">
        <v>2134</v>
      </c>
      <c r="Q79" s="251" t="s">
        <v>2490</v>
      </c>
      <c r="R79" s="251" t="s">
        <v>2046</v>
      </c>
      <c r="S79" s="251" t="s">
        <v>2490</v>
      </c>
      <c r="T79" s="218">
        <v>43800</v>
      </c>
      <c r="U79" s="251" t="s">
        <v>2044</v>
      </c>
    </row>
    <row r="80" spans="1:21" ht="27.6" x14ac:dyDescent="0.3">
      <c r="A80" s="367"/>
      <c r="B80" s="222" t="s">
        <v>2066</v>
      </c>
      <c r="C80" s="221" t="s">
        <v>2133</v>
      </c>
      <c r="D80" s="251" t="s">
        <v>2132</v>
      </c>
      <c r="E80" s="220">
        <v>1</v>
      </c>
      <c r="F80" s="220">
        <v>1</v>
      </c>
      <c r="G80" s="219" t="str">
        <f>VLOOKUP(E80*F80,'riesgo inherente-Anexo '!C4:D28,2,TRUE)</f>
        <v>Bajo</v>
      </c>
      <c r="H80" s="251" t="s">
        <v>2547</v>
      </c>
      <c r="I80" s="251" t="s">
        <v>2546</v>
      </c>
      <c r="J80" s="251" t="s">
        <v>2050</v>
      </c>
      <c r="K80" s="251" t="s">
        <v>2049</v>
      </c>
      <c r="L80" s="251" t="s">
        <v>2048</v>
      </c>
      <c r="M80" s="251">
        <v>1</v>
      </c>
      <c r="N80" s="251">
        <v>1</v>
      </c>
      <c r="O80" s="251" t="str">
        <f>VLOOKUP((E80*F80)-(M80*N80),'riesgo inherente-Anexo '!C2:D28,2,TRUE)</f>
        <v>Bajo</v>
      </c>
      <c r="P80" s="251" t="s">
        <v>2131</v>
      </c>
      <c r="Q80" s="251" t="s">
        <v>2490</v>
      </c>
      <c r="R80" s="251" t="s">
        <v>2046</v>
      </c>
      <c r="S80" s="251" t="s">
        <v>2490</v>
      </c>
      <c r="T80" s="218">
        <v>43800</v>
      </c>
      <c r="U80" s="251" t="s">
        <v>2044</v>
      </c>
    </row>
    <row r="81" spans="1:21" ht="30.6" x14ac:dyDescent="0.3">
      <c r="A81" s="367"/>
      <c r="B81" s="222" t="s">
        <v>2066</v>
      </c>
      <c r="C81" s="221" t="s">
        <v>2130</v>
      </c>
      <c r="D81" s="251" t="s">
        <v>2129</v>
      </c>
      <c r="E81" s="220">
        <v>1</v>
      </c>
      <c r="F81" s="220">
        <v>1</v>
      </c>
      <c r="G81" s="219" t="str">
        <f>VLOOKUP(E81*F81,'riesgo inherente-Anexo '!C4:D28,2,TRUE)</f>
        <v>Bajo</v>
      </c>
      <c r="H81" s="251" t="s">
        <v>2128</v>
      </c>
      <c r="I81" s="251" t="s">
        <v>2490</v>
      </c>
      <c r="J81" s="251" t="s">
        <v>2050</v>
      </c>
      <c r="K81" s="251" t="s">
        <v>2049</v>
      </c>
      <c r="L81" s="251" t="s">
        <v>2048</v>
      </c>
      <c r="M81" s="251">
        <v>1</v>
      </c>
      <c r="N81" s="251">
        <v>1</v>
      </c>
      <c r="O81" s="251" t="str">
        <f>VLOOKUP((E81*F81)-(M81*N81),'riesgo inherente-Anexo '!C2:D28,2,TRUE)</f>
        <v>Bajo</v>
      </c>
      <c r="P81" s="251" t="s">
        <v>2127</v>
      </c>
      <c r="Q81" s="251" t="s">
        <v>2490</v>
      </c>
      <c r="R81" s="251" t="s">
        <v>2046</v>
      </c>
      <c r="S81" s="251" t="s">
        <v>2490</v>
      </c>
      <c r="T81" s="218">
        <v>43800</v>
      </c>
      <c r="U81" s="251" t="s">
        <v>2044</v>
      </c>
    </row>
    <row r="82" spans="1:21" ht="30.6" x14ac:dyDescent="0.3">
      <c r="A82" s="367"/>
      <c r="B82" s="222" t="s">
        <v>2055</v>
      </c>
      <c r="C82" s="221" t="s">
        <v>2126</v>
      </c>
      <c r="D82" s="251" t="s">
        <v>2125</v>
      </c>
      <c r="E82" s="220">
        <v>1</v>
      </c>
      <c r="F82" s="220">
        <v>1</v>
      </c>
      <c r="G82" s="219" t="str">
        <f>VLOOKUP(E82*F82,'riesgo inherente-Anexo '!C4:D28,2,TRUE)</f>
        <v>Bajo</v>
      </c>
      <c r="H82" s="251" t="s">
        <v>2124</v>
      </c>
      <c r="I82" s="251" t="s">
        <v>2490</v>
      </c>
      <c r="J82" s="251" t="s">
        <v>2050</v>
      </c>
      <c r="K82" s="251" t="s">
        <v>2049</v>
      </c>
      <c r="L82" s="251" t="s">
        <v>2048</v>
      </c>
      <c r="M82" s="251">
        <v>1</v>
      </c>
      <c r="N82" s="251">
        <v>1</v>
      </c>
      <c r="O82" s="251" t="str">
        <f>VLOOKUP((E82*F82)-(M82*N82),'riesgo inherente-Anexo '!C2:D28,2,TRUE)</f>
        <v>Bajo</v>
      </c>
      <c r="P82" s="251" t="s">
        <v>2047</v>
      </c>
      <c r="Q82" s="251" t="s">
        <v>2490</v>
      </c>
      <c r="R82" s="251" t="s">
        <v>2046</v>
      </c>
      <c r="S82" s="251" t="s">
        <v>2490</v>
      </c>
      <c r="T82" s="218">
        <v>43800</v>
      </c>
      <c r="U82" s="251" t="s">
        <v>2044</v>
      </c>
    </row>
    <row r="83" spans="1:21" ht="40.799999999999997" x14ac:dyDescent="0.3">
      <c r="A83" s="367"/>
      <c r="B83" s="222" t="s">
        <v>2055</v>
      </c>
      <c r="C83" s="221" t="s">
        <v>2123</v>
      </c>
      <c r="D83" s="251" t="s">
        <v>2122</v>
      </c>
      <c r="E83" s="220">
        <v>1</v>
      </c>
      <c r="F83" s="220">
        <v>1</v>
      </c>
      <c r="G83" s="219" t="str">
        <f>VLOOKUP(E83*F83,'riesgo inherente-Anexo '!C4:D28,2,TRUE)</f>
        <v>Bajo</v>
      </c>
      <c r="H83" s="251" t="s">
        <v>2121</v>
      </c>
      <c r="I83" s="251" t="s">
        <v>2490</v>
      </c>
      <c r="J83" s="251" t="s">
        <v>2050</v>
      </c>
      <c r="K83" s="251" t="s">
        <v>2049</v>
      </c>
      <c r="L83" s="251" t="s">
        <v>2048</v>
      </c>
      <c r="M83" s="251">
        <v>1</v>
      </c>
      <c r="N83" s="251">
        <v>1</v>
      </c>
      <c r="O83" s="251" t="str">
        <f>VLOOKUP((E83*F83)-(M83*N83),'riesgo inherente-Anexo '!C2:D28,2,TRUE)</f>
        <v>Bajo</v>
      </c>
      <c r="P83" s="251" t="s">
        <v>2047</v>
      </c>
      <c r="Q83" s="251" t="s">
        <v>2490</v>
      </c>
      <c r="R83" s="251" t="s">
        <v>2046</v>
      </c>
      <c r="S83" s="251" t="s">
        <v>2490</v>
      </c>
      <c r="T83" s="218">
        <v>43800</v>
      </c>
      <c r="U83" s="251" t="s">
        <v>2044</v>
      </c>
    </row>
    <row r="84" spans="1:21" ht="20.399999999999999" x14ac:dyDescent="0.3">
      <c r="A84" s="367"/>
      <c r="B84" s="222" t="s">
        <v>2066</v>
      </c>
      <c r="C84" s="221" t="s">
        <v>2120</v>
      </c>
      <c r="D84" s="251" t="s">
        <v>2119</v>
      </c>
      <c r="E84" s="220">
        <v>1</v>
      </c>
      <c r="F84" s="220">
        <v>1</v>
      </c>
      <c r="G84" s="219" t="str">
        <f>VLOOKUP(E84*F84,'riesgo inherente-Anexo '!C4:D28,2,TRUE)</f>
        <v>Bajo</v>
      </c>
      <c r="H84" s="251" t="s">
        <v>2118</v>
      </c>
      <c r="I84" s="251" t="s">
        <v>2490</v>
      </c>
      <c r="J84" s="251" t="s">
        <v>2050</v>
      </c>
      <c r="K84" s="251" t="s">
        <v>2049</v>
      </c>
      <c r="L84" s="251" t="s">
        <v>2048</v>
      </c>
      <c r="M84" s="251">
        <v>1</v>
      </c>
      <c r="N84" s="251">
        <v>1</v>
      </c>
      <c r="O84" s="251" t="str">
        <f>VLOOKUP((E84*F84)-(M84*N84),'riesgo inherente-Anexo '!C2:D28,2,TRUE)</f>
        <v>Bajo</v>
      </c>
      <c r="P84" s="251" t="s">
        <v>2047</v>
      </c>
      <c r="Q84" s="251" t="s">
        <v>2490</v>
      </c>
      <c r="R84" s="251" t="s">
        <v>2046</v>
      </c>
      <c r="S84" s="251" t="s">
        <v>2490</v>
      </c>
      <c r="T84" s="218">
        <v>43800</v>
      </c>
      <c r="U84" s="251" t="s">
        <v>2044</v>
      </c>
    </row>
    <row r="85" spans="1:21" ht="41.4" x14ac:dyDescent="0.3">
      <c r="A85" s="367"/>
      <c r="B85" s="222" t="s">
        <v>2055</v>
      </c>
      <c r="C85" s="221" t="s">
        <v>2117</v>
      </c>
      <c r="D85" s="251" t="s">
        <v>2116</v>
      </c>
      <c r="E85" s="220">
        <v>1</v>
      </c>
      <c r="F85" s="220">
        <v>1</v>
      </c>
      <c r="G85" s="219" t="str">
        <f>VLOOKUP(E85*F85,'riesgo inherente-Anexo '!C4:D28,2,TRUE)</f>
        <v>Bajo</v>
      </c>
      <c r="H85" s="251" t="s">
        <v>2115</v>
      </c>
      <c r="I85" s="251" t="s">
        <v>2045</v>
      </c>
      <c r="J85" s="251" t="s">
        <v>2050</v>
      </c>
      <c r="K85" s="251" t="s">
        <v>2049</v>
      </c>
      <c r="L85" s="251" t="s">
        <v>2048</v>
      </c>
      <c r="M85" s="251">
        <v>1</v>
      </c>
      <c r="N85" s="251">
        <v>1</v>
      </c>
      <c r="O85" s="251" t="str">
        <f>VLOOKUP((E85*F85)-(M85*N85),'riesgo inherente-Anexo '!C2:D28,2,TRUE)</f>
        <v>Bajo</v>
      </c>
      <c r="P85" s="251" t="s">
        <v>2047</v>
      </c>
      <c r="Q85" s="251" t="s">
        <v>2490</v>
      </c>
      <c r="R85" s="251" t="s">
        <v>2046</v>
      </c>
      <c r="S85" s="251" t="s">
        <v>2490</v>
      </c>
      <c r="T85" s="218">
        <v>43800</v>
      </c>
      <c r="U85" s="251" t="s">
        <v>2044</v>
      </c>
    </row>
    <row r="86" spans="1:21" ht="51" x14ac:dyDescent="0.3">
      <c r="A86" s="352" t="s">
        <v>2114</v>
      </c>
      <c r="B86" s="222" t="s">
        <v>2070</v>
      </c>
      <c r="C86" s="221" t="s">
        <v>2113</v>
      </c>
      <c r="D86" s="251" t="s">
        <v>2112</v>
      </c>
      <c r="E86" s="220">
        <v>1</v>
      </c>
      <c r="F86" s="220">
        <v>1</v>
      </c>
      <c r="G86" s="219" t="str">
        <f>VLOOKUP(E86*F86,'riesgo inherente-Anexo '!C4:D28,2,TRUE)</f>
        <v>Bajo</v>
      </c>
      <c r="H86" s="251" t="s">
        <v>2111</v>
      </c>
      <c r="I86" s="251" t="s">
        <v>2490</v>
      </c>
      <c r="J86" s="251" t="s">
        <v>2050</v>
      </c>
      <c r="K86" s="251" t="s">
        <v>2049</v>
      </c>
      <c r="L86" s="251" t="s">
        <v>2048</v>
      </c>
      <c r="M86" s="251">
        <v>1</v>
      </c>
      <c r="N86" s="251">
        <v>1</v>
      </c>
      <c r="O86" s="251" t="str">
        <f>VLOOKUP((E86*F86)-(M86*N86),'riesgo inherente-Anexo '!C2:D28,2,TRUE)</f>
        <v>Bajo</v>
      </c>
      <c r="P86" s="251" t="s">
        <v>2101</v>
      </c>
      <c r="Q86" s="251" t="s">
        <v>2045</v>
      </c>
      <c r="R86" s="251" t="s">
        <v>2046</v>
      </c>
      <c r="S86" s="251" t="s">
        <v>2490</v>
      </c>
      <c r="T86" s="218">
        <v>43800</v>
      </c>
      <c r="U86" s="251" t="s">
        <v>2044</v>
      </c>
    </row>
    <row r="87" spans="1:21" ht="51" x14ac:dyDescent="0.3">
      <c r="A87" s="352"/>
      <c r="B87" s="222" t="s">
        <v>2070</v>
      </c>
      <c r="C87" s="221" t="s">
        <v>2110</v>
      </c>
      <c r="D87" s="251" t="s">
        <v>2109</v>
      </c>
      <c r="E87" s="220">
        <v>1</v>
      </c>
      <c r="F87" s="220">
        <v>1</v>
      </c>
      <c r="G87" s="219" t="str">
        <f>VLOOKUP(E87*F87,'riesgo inherente-Anexo '!C4:D28,2,TRUE)</f>
        <v>Bajo</v>
      </c>
      <c r="H87" s="251" t="s">
        <v>2108</v>
      </c>
      <c r="I87" s="251" t="s">
        <v>2490</v>
      </c>
      <c r="J87" s="251" t="s">
        <v>2050</v>
      </c>
      <c r="K87" s="251" t="s">
        <v>2049</v>
      </c>
      <c r="L87" s="251" t="s">
        <v>2048</v>
      </c>
      <c r="M87" s="251">
        <v>1</v>
      </c>
      <c r="N87" s="251">
        <v>1</v>
      </c>
      <c r="O87" s="251" t="str">
        <f>VLOOKUP((E87*F87)-(M87*N87),'riesgo inherente-Anexo '!C2:D28,2,TRUE)</f>
        <v>Bajo</v>
      </c>
      <c r="P87" s="251" t="s">
        <v>2047</v>
      </c>
      <c r="Q87" s="251" t="s">
        <v>2490</v>
      </c>
      <c r="R87" s="251" t="s">
        <v>2046</v>
      </c>
      <c r="S87" s="251" t="s">
        <v>2490</v>
      </c>
      <c r="T87" s="218">
        <v>43800</v>
      </c>
      <c r="U87" s="251" t="s">
        <v>2044</v>
      </c>
    </row>
    <row r="88" spans="1:21" ht="27.6" x14ac:dyDescent="0.3">
      <c r="A88" s="352"/>
      <c r="B88" s="222" t="s">
        <v>2062</v>
      </c>
      <c r="C88" s="221" t="s">
        <v>2107</v>
      </c>
      <c r="D88" s="251" t="s">
        <v>2106</v>
      </c>
      <c r="E88" s="220">
        <v>1</v>
      </c>
      <c r="F88" s="220">
        <v>1</v>
      </c>
      <c r="G88" s="219" t="str">
        <f>VLOOKUP(E88*F88,'riesgo inherente-Anexo '!C4:D28,2,TRUE)</f>
        <v>Bajo</v>
      </c>
      <c r="H88" s="251" t="s">
        <v>2105</v>
      </c>
      <c r="I88" s="251" t="s">
        <v>2045</v>
      </c>
      <c r="J88" s="251" t="s">
        <v>2050</v>
      </c>
      <c r="K88" s="251" t="s">
        <v>2049</v>
      </c>
      <c r="L88" s="251" t="s">
        <v>2048</v>
      </c>
      <c r="M88" s="251">
        <v>1</v>
      </c>
      <c r="N88" s="251">
        <v>1</v>
      </c>
      <c r="O88" s="251" t="str">
        <f>VLOOKUP((E88*F88)-(M88*N88),'riesgo inherente-Anexo '!C2:D28,2,TRUE)</f>
        <v>Bajo</v>
      </c>
      <c r="P88" s="251" t="s">
        <v>2047</v>
      </c>
      <c r="Q88" s="251" t="s">
        <v>2490</v>
      </c>
      <c r="R88" s="251" t="s">
        <v>2046</v>
      </c>
      <c r="S88" s="251" t="s">
        <v>2490</v>
      </c>
      <c r="T88" s="218">
        <v>43800</v>
      </c>
      <c r="U88" s="251" t="s">
        <v>2044</v>
      </c>
    </row>
    <row r="89" spans="1:21" ht="51" x14ac:dyDescent="0.3">
      <c r="A89" s="352"/>
      <c r="B89" s="222" t="s">
        <v>2062</v>
      </c>
      <c r="C89" s="221" t="s">
        <v>2104</v>
      </c>
      <c r="D89" s="251" t="s">
        <v>2103</v>
      </c>
      <c r="E89" s="220">
        <v>1</v>
      </c>
      <c r="F89" s="220">
        <v>1</v>
      </c>
      <c r="G89" s="219" t="str">
        <f>VLOOKUP(E89*F89,'riesgo inherente-Anexo '!C4:D28,2,TRUE)</f>
        <v>Bajo</v>
      </c>
      <c r="H89" s="251" t="s">
        <v>2102</v>
      </c>
      <c r="I89" s="251" t="s">
        <v>2490</v>
      </c>
      <c r="J89" s="251" t="s">
        <v>2050</v>
      </c>
      <c r="K89" s="251" t="s">
        <v>2049</v>
      </c>
      <c r="L89" s="251" t="s">
        <v>2048</v>
      </c>
      <c r="M89" s="251">
        <v>1</v>
      </c>
      <c r="N89" s="251">
        <v>1</v>
      </c>
      <c r="O89" s="251" t="str">
        <f>VLOOKUP((E89*F89)-(M89*N89),'riesgo inherente-Anexo '!C2:D28,2,TRUE)</f>
        <v>Bajo</v>
      </c>
      <c r="P89" s="251" t="s">
        <v>2101</v>
      </c>
      <c r="Q89" s="251" t="s">
        <v>2490</v>
      </c>
      <c r="R89" s="251" t="s">
        <v>2046</v>
      </c>
      <c r="S89" s="251" t="s">
        <v>2490</v>
      </c>
      <c r="T89" s="218">
        <v>43800</v>
      </c>
      <c r="U89" s="251" t="s">
        <v>2044</v>
      </c>
    </row>
    <row r="90" spans="1:21" ht="27.6" x14ac:dyDescent="0.3">
      <c r="A90" s="352"/>
      <c r="B90" s="222" t="s">
        <v>2055</v>
      </c>
      <c r="C90" s="221" t="s">
        <v>2100</v>
      </c>
      <c r="D90" s="251" t="s">
        <v>2099</v>
      </c>
      <c r="E90" s="220">
        <v>1</v>
      </c>
      <c r="F90" s="220">
        <v>1</v>
      </c>
      <c r="G90" s="219" t="str">
        <f>VLOOKUP(E90*F90,'riesgo inherente-Anexo '!C4:D28,2,TRUE)</f>
        <v>Bajo</v>
      </c>
      <c r="H90" s="251" t="s">
        <v>2098</v>
      </c>
      <c r="I90" s="251" t="s">
        <v>2490</v>
      </c>
      <c r="J90" s="251" t="s">
        <v>2050</v>
      </c>
      <c r="K90" s="251" t="s">
        <v>2049</v>
      </c>
      <c r="L90" s="251" t="s">
        <v>2048</v>
      </c>
      <c r="M90" s="251">
        <v>1</v>
      </c>
      <c r="N90" s="251">
        <v>1</v>
      </c>
      <c r="O90" s="251" t="str">
        <f>VLOOKUP((E90*F90)-(M90*N90),'riesgo inherente-Anexo '!C2:D28,2,TRUE)</f>
        <v>Bajo</v>
      </c>
      <c r="P90" s="251" t="s">
        <v>2047</v>
      </c>
      <c r="Q90" s="251" t="s">
        <v>2490</v>
      </c>
      <c r="R90" s="251" t="s">
        <v>2046</v>
      </c>
      <c r="S90" s="251" t="s">
        <v>2490</v>
      </c>
      <c r="T90" s="218">
        <v>43800</v>
      </c>
      <c r="U90" s="251" t="s">
        <v>2044</v>
      </c>
    </row>
    <row r="91" spans="1:21" ht="30.6" x14ac:dyDescent="0.3">
      <c r="A91" s="352"/>
      <c r="B91" s="222" t="s">
        <v>2070</v>
      </c>
      <c r="C91" s="221" t="s">
        <v>2097</v>
      </c>
      <c r="D91" s="251" t="s">
        <v>2096</v>
      </c>
      <c r="E91" s="220">
        <v>1</v>
      </c>
      <c r="F91" s="220">
        <v>1</v>
      </c>
      <c r="G91" s="219" t="str">
        <f>VLOOKUP(E91*F91,'riesgo inherente-Anexo '!C4:D28,2,TRUE)</f>
        <v>Bajo</v>
      </c>
      <c r="H91" s="251" t="s">
        <v>2095</v>
      </c>
      <c r="I91" s="251" t="s">
        <v>2490</v>
      </c>
      <c r="J91" s="251" t="s">
        <v>2050</v>
      </c>
      <c r="K91" s="251" t="s">
        <v>2049</v>
      </c>
      <c r="L91" s="251" t="s">
        <v>2048</v>
      </c>
      <c r="M91" s="251">
        <v>1</v>
      </c>
      <c r="N91" s="251">
        <v>1</v>
      </c>
      <c r="O91" s="251" t="str">
        <f>VLOOKUP((E91*F91)-(M91*N91),'riesgo inherente-Anexo '!C2:D28,2,TRUE)</f>
        <v>Bajo</v>
      </c>
      <c r="P91" s="251" t="s">
        <v>2094</v>
      </c>
      <c r="Q91" s="251" t="s">
        <v>2490</v>
      </c>
      <c r="R91" s="251" t="s">
        <v>2046</v>
      </c>
      <c r="S91" s="251" t="s">
        <v>2490</v>
      </c>
      <c r="T91" s="218">
        <v>43800</v>
      </c>
      <c r="U91" s="251" t="s">
        <v>2044</v>
      </c>
    </row>
    <row r="92" spans="1:21" ht="51" x14ac:dyDescent="0.3">
      <c r="A92" s="353" t="s">
        <v>2093</v>
      </c>
      <c r="B92" s="222" t="s">
        <v>2070</v>
      </c>
      <c r="C92" s="221" t="s">
        <v>2092</v>
      </c>
      <c r="D92" s="251" t="s">
        <v>2091</v>
      </c>
      <c r="E92" s="220">
        <v>1</v>
      </c>
      <c r="F92" s="220">
        <v>5</v>
      </c>
      <c r="G92" s="219" t="str">
        <f>VLOOKUP(E92*F92,'riesgo inherente-Anexo '!C4:D28,2,TRUE)</f>
        <v>Bajo</v>
      </c>
      <c r="H92" s="251" t="s">
        <v>2090</v>
      </c>
      <c r="I92" s="251" t="s">
        <v>2490</v>
      </c>
      <c r="J92" s="251" t="s">
        <v>2050</v>
      </c>
      <c r="K92" s="251" t="s">
        <v>2049</v>
      </c>
      <c r="L92" s="251" t="s">
        <v>2048</v>
      </c>
      <c r="M92" s="251">
        <v>1</v>
      </c>
      <c r="N92" s="251">
        <v>1</v>
      </c>
      <c r="O92" s="251" t="str">
        <f>VLOOKUP((E92*F92)-(M92*N92),'riesgo inherente-Anexo '!C2:D28,2,TRUE)</f>
        <v>Bajo</v>
      </c>
      <c r="P92" s="251" t="s">
        <v>2545</v>
      </c>
      <c r="Q92" s="251" t="s">
        <v>2045</v>
      </c>
      <c r="R92" s="251" t="s">
        <v>2046</v>
      </c>
      <c r="S92" s="251" t="s">
        <v>2490</v>
      </c>
      <c r="T92" s="218">
        <v>43800</v>
      </c>
      <c r="U92" s="251" t="s">
        <v>2044</v>
      </c>
    </row>
    <row r="93" spans="1:21" ht="41.4" x14ac:dyDescent="0.3">
      <c r="A93" s="353"/>
      <c r="B93" s="222" t="s">
        <v>2055</v>
      </c>
      <c r="C93" s="221" t="s">
        <v>2089</v>
      </c>
      <c r="D93" s="251" t="s">
        <v>2088</v>
      </c>
      <c r="E93" s="220">
        <v>2</v>
      </c>
      <c r="F93" s="220">
        <v>5</v>
      </c>
      <c r="G93" s="219" t="str">
        <f>VLOOKUP(E93*F93,'riesgo inherente-Anexo '!C4:D28,2,TRUE)</f>
        <v>Moderado</v>
      </c>
      <c r="H93" s="251" t="s">
        <v>2085</v>
      </c>
      <c r="I93" s="251" t="s">
        <v>2544</v>
      </c>
      <c r="J93" s="251" t="s">
        <v>2050</v>
      </c>
      <c r="K93" s="251" t="s">
        <v>2049</v>
      </c>
      <c r="L93" s="251" t="s">
        <v>2048</v>
      </c>
      <c r="M93" s="251">
        <v>4</v>
      </c>
      <c r="N93" s="251">
        <v>1</v>
      </c>
      <c r="O93" s="251" t="str">
        <f>VLOOKUP((E93*F93)-(M93*N93),'riesgo inherente-Anexo '!C2:D28,2,TRUE)</f>
        <v>Moderado</v>
      </c>
      <c r="P93" s="251" t="s">
        <v>2083</v>
      </c>
      <c r="Q93" s="251" t="s">
        <v>2543</v>
      </c>
      <c r="R93" s="251" t="s">
        <v>2048</v>
      </c>
      <c r="S93" s="251" t="s">
        <v>2490</v>
      </c>
      <c r="T93" s="218">
        <v>43800</v>
      </c>
      <c r="U93" s="251" t="s">
        <v>2044</v>
      </c>
    </row>
    <row r="94" spans="1:21" ht="40.799999999999997" x14ac:dyDescent="0.3">
      <c r="A94" s="353"/>
      <c r="B94" s="222" t="s">
        <v>2055</v>
      </c>
      <c r="C94" s="221" t="s">
        <v>2087</v>
      </c>
      <c r="D94" s="251" t="s">
        <v>2086</v>
      </c>
      <c r="E94" s="220">
        <v>2</v>
      </c>
      <c r="F94" s="220">
        <v>5</v>
      </c>
      <c r="G94" s="219" t="str">
        <f>VLOOKUP(E94*F94,'riesgo inherente-Anexo '!C4:D28,2,TRUE)</f>
        <v>Moderado</v>
      </c>
      <c r="H94" s="251" t="s">
        <v>2085</v>
      </c>
      <c r="I94" s="251" t="s">
        <v>2544</v>
      </c>
      <c r="J94" s="251" t="s">
        <v>2050</v>
      </c>
      <c r="K94" s="251" t="s">
        <v>2049</v>
      </c>
      <c r="L94" s="251" t="s">
        <v>2048</v>
      </c>
      <c r="M94" s="251">
        <v>4</v>
      </c>
      <c r="N94" s="251">
        <v>1</v>
      </c>
      <c r="O94" s="251" t="str">
        <f>VLOOKUP((E94*F94)-(M94*N94),'riesgo inherente-Anexo '!C2:D28,2,TRUE)</f>
        <v>Moderado</v>
      </c>
      <c r="P94" s="251" t="s">
        <v>2083</v>
      </c>
      <c r="Q94" s="251" t="s">
        <v>2543</v>
      </c>
      <c r="R94" s="251" t="s">
        <v>2046</v>
      </c>
      <c r="S94" s="251" t="s">
        <v>2490</v>
      </c>
      <c r="T94" s="218">
        <v>43800</v>
      </c>
      <c r="U94" s="251" t="s">
        <v>2044</v>
      </c>
    </row>
    <row r="95" spans="1:21" ht="40.799999999999997" x14ac:dyDescent="0.3">
      <c r="A95" s="353"/>
      <c r="B95" s="222" t="s">
        <v>2055</v>
      </c>
      <c r="C95" s="221" t="s">
        <v>2082</v>
      </c>
      <c r="D95" s="251" t="s">
        <v>2081</v>
      </c>
      <c r="E95" s="220">
        <v>1</v>
      </c>
      <c r="F95" s="220">
        <v>1</v>
      </c>
      <c r="G95" s="219" t="str">
        <f>VLOOKUP(E95*F95,'riesgo inherente-Anexo '!C4:D28,2,TRUE)</f>
        <v>Bajo</v>
      </c>
      <c r="H95" s="251" t="s">
        <v>2080</v>
      </c>
      <c r="I95" s="251" t="s">
        <v>2079</v>
      </c>
      <c r="J95" s="251" t="s">
        <v>2050</v>
      </c>
      <c r="K95" s="251" t="s">
        <v>2049</v>
      </c>
      <c r="L95" s="251" t="s">
        <v>2048</v>
      </c>
      <c r="M95" s="251">
        <v>1</v>
      </c>
      <c r="N95" s="251">
        <v>1</v>
      </c>
      <c r="O95" s="251" t="str">
        <f>VLOOKUP((E95*F95)-(M95*N95),'riesgo inherente-Anexo '!C2:D28,2,TRUE)</f>
        <v>Bajo</v>
      </c>
      <c r="P95" s="251" t="s">
        <v>2047</v>
      </c>
      <c r="Q95" s="251" t="s">
        <v>2045</v>
      </c>
      <c r="R95" s="251" t="s">
        <v>2046</v>
      </c>
      <c r="S95" s="251" t="s">
        <v>2490</v>
      </c>
      <c r="T95" s="218">
        <v>43800</v>
      </c>
      <c r="U95" s="251" t="s">
        <v>2044</v>
      </c>
    </row>
    <row r="96" spans="1:21" ht="51" x14ac:dyDescent="0.3">
      <c r="A96" s="353"/>
      <c r="B96" s="222" t="s">
        <v>2076</v>
      </c>
      <c r="C96" s="221" t="s">
        <v>2078</v>
      </c>
      <c r="D96" s="251" t="s">
        <v>2074</v>
      </c>
      <c r="E96" s="220">
        <v>1</v>
      </c>
      <c r="F96" s="220">
        <v>1</v>
      </c>
      <c r="G96" s="219" t="str">
        <f>VLOOKUP(E96*F96,'riesgo inherente-Anexo '!C4:D28,2,TRUE)</f>
        <v>Bajo</v>
      </c>
      <c r="H96" s="251" t="s">
        <v>2077</v>
      </c>
      <c r="I96" s="251" t="s">
        <v>2490</v>
      </c>
      <c r="J96" s="251" t="s">
        <v>2050</v>
      </c>
      <c r="K96" s="251" t="s">
        <v>2049</v>
      </c>
      <c r="L96" s="251" t="s">
        <v>2048</v>
      </c>
      <c r="M96" s="251">
        <v>1</v>
      </c>
      <c r="N96" s="251">
        <v>1</v>
      </c>
      <c r="O96" s="251" t="str">
        <f>VLOOKUP((E96*F96)-(M96*N96),'riesgo inherente-Anexo '!C2:D28,2,TRUE)</f>
        <v>Bajo</v>
      </c>
      <c r="P96" s="251" t="s">
        <v>2047</v>
      </c>
      <c r="Q96" s="251" t="s">
        <v>2490</v>
      </c>
      <c r="R96" s="251" t="s">
        <v>2046</v>
      </c>
      <c r="S96" s="251" t="s">
        <v>2490</v>
      </c>
      <c r="T96" s="218">
        <v>43800</v>
      </c>
      <c r="U96" s="251" t="s">
        <v>2044</v>
      </c>
    </row>
    <row r="97" spans="1:21" ht="30.6" x14ac:dyDescent="0.3">
      <c r="A97" s="353"/>
      <c r="B97" s="222" t="s">
        <v>2076</v>
      </c>
      <c r="C97" s="221" t="s">
        <v>2075</v>
      </c>
      <c r="D97" s="251" t="s">
        <v>2074</v>
      </c>
      <c r="E97" s="220">
        <v>1</v>
      </c>
      <c r="F97" s="220">
        <v>1</v>
      </c>
      <c r="G97" s="219" t="str">
        <f>VLOOKUP(E97*F97,'riesgo inherente-Anexo '!C4:D28,2,TRUE)</f>
        <v>Bajo</v>
      </c>
      <c r="H97" s="251" t="s">
        <v>2073</v>
      </c>
      <c r="I97" s="251" t="s">
        <v>2490</v>
      </c>
      <c r="J97" s="251" t="s">
        <v>2050</v>
      </c>
      <c r="K97" s="251" t="s">
        <v>2049</v>
      </c>
      <c r="L97" s="251" t="s">
        <v>2048</v>
      </c>
      <c r="M97" s="251">
        <v>1</v>
      </c>
      <c r="N97" s="251">
        <v>1</v>
      </c>
      <c r="O97" s="251" t="str">
        <f>VLOOKUP((E97*F97)-(M97*N97),'riesgo inherente-Anexo '!C2:D28,2,TRUE)</f>
        <v>Bajo</v>
      </c>
      <c r="P97" s="251" t="s">
        <v>2047</v>
      </c>
      <c r="Q97" s="251" t="s">
        <v>2490</v>
      </c>
      <c r="R97" s="251" t="s">
        <v>2046</v>
      </c>
      <c r="S97" s="251" t="s">
        <v>2490</v>
      </c>
      <c r="T97" s="218">
        <v>43800</v>
      </c>
      <c r="U97" s="251" t="s">
        <v>2044</v>
      </c>
    </row>
    <row r="98" spans="1:21" ht="20.399999999999999" x14ac:dyDescent="0.3">
      <c r="A98" s="353"/>
      <c r="B98" s="222" t="s">
        <v>2066</v>
      </c>
      <c r="C98" s="221" t="s">
        <v>2072</v>
      </c>
      <c r="D98" s="251" t="s">
        <v>2068</v>
      </c>
      <c r="E98" s="220">
        <v>3</v>
      </c>
      <c r="F98" s="220">
        <v>1</v>
      </c>
      <c r="G98" s="219" t="str">
        <f>VLOOKUP(E98*F98,'riesgo inherente-Anexo '!C4:D28,2,TRUE)</f>
        <v>Bajo</v>
      </c>
      <c r="H98" s="251" t="s">
        <v>2071</v>
      </c>
      <c r="I98" s="251" t="s">
        <v>2490</v>
      </c>
      <c r="J98" s="251" t="s">
        <v>2050</v>
      </c>
      <c r="K98" s="251" t="s">
        <v>2049</v>
      </c>
      <c r="L98" s="251" t="s">
        <v>2048</v>
      </c>
      <c r="M98" s="251">
        <v>1</v>
      </c>
      <c r="N98" s="251">
        <v>1</v>
      </c>
      <c r="O98" s="251" t="str">
        <f>VLOOKUP((E98*F98)-(M98*N98),'riesgo inherente-Anexo '!C2:D28,2,TRUE)</f>
        <v>Bajo</v>
      </c>
      <c r="P98" s="251" t="s">
        <v>2047</v>
      </c>
      <c r="Q98" s="251" t="s">
        <v>2490</v>
      </c>
      <c r="R98" s="251" t="s">
        <v>2046</v>
      </c>
      <c r="S98" s="251" t="s">
        <v>2490</v>
      </c>
      <c r="T98" s="218">
        <v>43800</v>
      </c>
      <c r="U98" s="251" t="s">
        <v>2044</v>
      </c>
    </row>
    <row r="99" spans="1:21" ht="20.399999999999999" x14ac:dyDescent="0.3">
      <c r="A99" s="353"/>
      <c r="B99" s="222" t="s">
        <v>2070</v>
      </c>
      <c r="C99" s="221" t="s">
        <v>2069</v>
      </c>
      <c r="D99" s="251" t="s">
        <v>2068</v>
      </c>
      <c r="E99" s="220">
        <v>3</v>
      </c>
      <c r="F99" s="220">
        <v>1</v>
      </c>
      <c r="G99" s="219" t="str">
        <f>VLOOKUP(E99*F99,'riesgo inherente-Anexo '!C4:D28,2,TRUE)</f>
        <v>Bajo</v>
      </c>
      <c r="H99" s="251" t="s">
        <v>2067</v>
      </c>
      <c r="I99" s="251" t="s">
        <v>2490</v>
      </c>
      <c r="J99" s="251" t="s">
        <v>2050</v>
      </c>
      <c r="K99" s="251" t="s">
        <v>2049</v>
      </c>
      <c r="L99" s="251" t="s">
        <v>2048</v>
      </c>
      <c r="M99" s="251">
        <v>1</v>
      </c>
      <c r="N99" s="251">
        <v>1</v>
      </c>
      <c r="O99" s="251" t="str">
        <f>VLOOKUP((E99*F99)-(M99*N99),'riesgo inherente-Anexo '!C2:D28,2,TRUE)</f>
        <v>Bajo</v>
      </c>
      <c r="P99" s="251" t="s">
        <v>2047</v>
      </c>
      <c r="Q99" s="251" t="s">
        <v>2490</v>
      </c>
      <c r="R99" s="251" t="s">
        <v>2046</v>
      </c>
      <c r="S99" s="251" t="s">
        <v>2490</v>
      </c>
      <c r="T99" s="218">
        <v>43800</v>
      </c>
      <c r="U99" s="251" t="s">
        <v>2044</v>
      </c>
    </row>
    <row r="100" spans="1:21" ht="71.400000000000006" x14ac:dyDescent="0.3">
      <c r="A100" s="353"/>
      <c r="B100" s="222" t="s">
        <v>2066</v>
      </c>
      <c r="C100" s="221" t="s">
        <v>2065</v>
      </c>
      <c r="D100" s="251" t="s">
        <v>2064</v>
      </c>
      <c r="E100" s="220">
        <v>3</v>
      </c>
      <c r="F100" s="220">
        <v>1</v>
      </c>
      <c r="G100" s="219" t="str">
        <f>VLOOKUP(E100*F100,'riesgo inherente-Anexo '!C4:D28,2,TRUE)</f>
        <v>Bajo</v>
      </c>
      <c r="H100" s="251" t="s">
        <v>2063</v>
      </c>
      <c r="I100" s="251" t="s">
        <v>2490</v>
      </c>
      <c r="J100" s="251" t="s">
        <v>2050</v>
      </c>
      <c r="K100" s="251" t="s">
        <v>2049</v>
      </c>
      <c r="L100" s="251" t="s">
        <v>2048</v>
      </c>
      <c r="M100" s="251">
        <v>1</v>
      </c>
      <c r="N100" s="251">
        <v>1</v>
      </c>
      <c r="O100" s="251" t="str">
        <f>VLOOKUP((E100*F100)-(M100*N100),'riesgo inherente-Anexo '!C2:D28,2,TRUE)</f>
        <v>Bajo</v>
      </c>
      <c r="P100" s="251" t="s">
        <v>2047</v>
      </c>
      <c r="Q100" s="251" t="s">
        <v>2490</v>
      </c>
      <c r="R100" s="251" t="s">
        <v>2046</v>
      </c>
      <c r="S100" s="251" t="s">
        <v>2490</v>
      </c>
      <c r="T100" s="218">
        <v>43800</v>
      </c>
      <c r="U100" s="251" t="s">
        <v>2044</v>
      </c>
    </row>
    <row r="101" spans="1:21" ht="30.6" x14ac:dyDescent="0.3">
      <c r="A101" s="353"/>
      <c r="B101" s="222" t="s">
        <v>2062</v>
      </c>
      <c r="C101" s="221" t="s">
        <v>2061</v>
      </c>
      <c r="D101" s="251" t="s">
        <v>2060</v>
      </c>
      <c r="E101" s="220">
        <v>3</v>
      </c>
      <c r="F101" s="220">
        <v>3</v>
      </c>
      <c r="G101" s="219" t="str">
        <f>VLOOKUP(E101*F101,'riesgo inherente-Anexo '!C4:D28,2,TRUE)</f>
        <v>Moderado</v>
      </c>
      <c r="H101" s="251" t="s">
        <v>2059</v>
      </c>
      <c r="I101" s="251" t="s">
        <v>2671</v>
      </c>
      <c r="J101" s="251" t="s">
        <v>2050</v>
      </c>
      <c r="K101" s="251" t="s">
        <v>2049</v>
      </c>
      <c r="L101" s="251" t="s">
        <v>2048</v>
      </c>
      <c r="M101" s="251">
        <v>1</v>
      </c>
      <c r="N101" s="251">
        <v>5</v>
      </c>
      <c r="O101" s="251" t="str">
        <f>VLOOKUP((E101*F101)-(M101*N101),'riesgo inherente-Anexo '!C2:D28,2,TRUE)</f>
        <v>Bajo</v>
      </c>
      <c r="P101" s="251" t="s">
        <v>2047</v>
      </c>
      <c r="Q101" s="251" t="s">
        <v>2672</v>
      </c>
      <c r="R101" s="251" t="s">
        <v>2046</v>
      </c>
      <c r="S101" s="251" t="s">
        <v>2673</v>
      </c>
      <c r="T101" s="218">
        <v>44531</v>
      </c>
      <c r="U101" s="251" t="s">
        <v>2434</v>
      </c>
    </row>
    <row r="102" spans="1:21" ht="71.400000000000006" x14ac:dyDescent="0.3">
      <c r="A102" s="353"/>
      <c r="B102" s="222" t="s">
        <v>2055</v>
      </c>
      <c r="C102" s="221" t="s">
        <v>2542</v>
      </c>
      <c r="D102" s="251" t="s">
        <v>2058</v>
      </c>
      <c r="E102" s="220">
        <v>1</v>
      </c>
      <c r="F102" s="220">
        <v>5</v>
      </c>
      <c r="G102" s="219" t="str">
        <f>VLOOKUP(E102*F102,'riesgo inherente-Anexo '!C4:D28,2,TRUE)</f>
        <v>Bajo</v>
      </c>
      <c r="H102" s="251" t="s">
        <v>2057</v>
      </c>
      <c r="I102" s="251" t="s">
        <v>2045</v>
      </c>
      <c r="J102" s="251" t="s">
        <v>2050</v>
      </c>
      <c r="K102" s="251" t="s">
        <v>2049</v>
      </c>
      <c r="L102" s="251" t="s">
        <v>2048</v>
      </c>
      <c r="M102" s="251">
        <v>1</v>
      </c>
      <c r="N102" s="251">
        <v>1</v>
      </c>
      <c r="O102" s="251" t="str">
        <f>VLOOKUP((E102*F102)-(M102*N102),'riesgo inherente-Anexo '!C2:D28,2,TRUE)</f>
        <v>Bajo</v>
      </c>
      <c r="P102" s="251" t="s">
        <v>2056</v>
      </c>
      <c r="Q102" s="251" t="s">
        <v>2490</v>
      </c>
      <c r="R102" s="251" t="s">
        <v>2046</v>
      </c>
      <c r="S102" s="251" t="s">
        <v>2490</v>
      </c>
      <c r="T102" s="218">
        <v>43800</v>
      </c>
      <c r="U102" s="251" t="s">
        <v>2044</v>
      </c>
    </row>
    <row r="103" spans="1:21" ht="41.4" thickBot="1" x14ac:dyDescent="0.35">
      <c r="A103" s="354"/>
      <c r="B103" s="222" t="s">
        <v>2055</v>
      </c>
      <c r="C103" s="221" t="s">
        <v>2054</v>
      </c>
      <c r="D103" s="251" t="s">
        <v>2053</v>
      </c>
      <c r="E103" s="220">
        <v>1</v>
      </c>
      <c r="F103" s="220">
        <v>1</v>
      </c>
      <c r="G103" s="219" t="str">
        <f>VLOOKUP(E103*F103,'riesgo inherente-Anexo '!C4:D28,2,TRUE)</f>
        <v>Bajo</v>
      </c>
      <c r="H103" s="251" t="s">
        <v>2052</v>
      </c>
      <c r="I103" s="251" t="s">
        <v>2051</v>
      </c>
      <c r="J103" s="251" t="s">
        <v>2050</v>
      </c>
      <c r="K103" s="251" t="s">
        <v>2049</v>
      </c>
      <c r="L103" s="251" t="s">
        <v>2048</v>
      </c>
      <c r="M103" s="251">
        <v>1</v>
      </c>
      <c r="N103" s="251">
        <v>1</v>
      </c>
      <c r="O103" s="251" t="str">
        <f>VLOOKUP((E103*F103)-(M103*N103),'riesgo inherente-Anexo '!C2:D28,2,TRUE)</f>
        <v>Bajo</v>
      </c>
      <c r="P103" s="251" t="s">
        <v>2047</v>
      </c>
      <c r="Q103" s="251" t="s">
        <v>2045</v>
      </c>
      <c r="R103" s="251" t="s">
        <v>2046</v>
      </c>
      <c r="S103" s="251" t="s">
        <v>2490</v>
      </c>
      <c r="T103" s="218">
        <v>43800</v>
      </c>
      <c r="U103" s="251" t="s">
        <v>2044</v>
      </c>
    </row>
    <row r="104" spans="1:21" x14ac:dyDescent="0.3">
      <c r="B104" s="217"/>
      <c r="D104" s="216"/>
      <c r="H104" s="216"/>
    </row>
    <row r="105" spans="1:21" x14ac:dyDescent="0.3">
      <c r="B105" s="217"/>
      <c r="D105" s="216"/>
      <c r="H105" s="216"/>
    </row>
    <row r="106" spans="1:21" x14ac:dyDescent="0.3">
      <c r="B106" s="217"/>
      <c r="D106" s="216"/>
      <c r="H106" s="216"/>
    </row>
    <row r="107" spans="1:21" x14ac:dyDescent="0.3">
      <c r="B107" s="217"/>
      <c r="D107" s="216"/>
      <c r="H107" s="216"/>
    </row>
    <row r="108" spans="1:21" x14ac:dyDescent="0.3">
      <c r="B108" s="217"/>
      <c r="D108" s="216"/>
      <c r="H108" s="216"/>
    </row>
    <row r="109" spans="1:21" x14ac:dyDescent="0.3">
      <c r="B109" s="217"/>
      <c r="D109" s="216"/>
      <c r="H109" s="216"/>
    </row>
    <row r="110" spans="1:21" x14ac:dyDescent="0.3">
      <c r="B110" s="217"/>
      <c r="D110" s="216"/>
      <c r="H110" s="216"/>
    </row>
    <row r="111" spans="1:21" x14ac:dyDescent="0.3">
      <c r="B111" s="217"/>
      <c r="D111" s="216"/>
      <c r="H111" s="216"/>
    </row>
    <row r="112" spans="1:21" x14ac:dyDescent="0.3">
      <c r="B112" s="217"/>
      <c r="D112" s="216"/>
      <c r="H112" s="216"/>
    </row>
    <row r="113" spans="2:8" x14ac:dyDescent="0.3">
      <c r="B113" s="217"/>
      <c r="D113" s="216"/>
      <c r="H113" s="216"/>
    </row>
    <row r="114" spans="2:8" x14ac:dyDescent="0.3">
      <c r="D114" s="216"/>
      <c r="H114" s="216"/>
    </row>
    <row r="115" spans="2:8" x14ac:dyDescent="0.3">
      <c r="D115" s="216"/>
      <c r="H115" s="216"/>
    </row>
    <row r="116" spans="2:8" x14ac:dyDescent="0.3">
      <c r="D116" s="216"/>
      <c r="H116" s="216"/>
    </row>
    <row r="117" spans="2:8" x14ac:dyDescent="0.3">
      <c r="H117" s="216"/>
    </row>
  </sheetData>
  <sheetProtection selectLockedCells="1"/>
  <mergeCells count="14">
    <mergeCell ref="A86:A91"/>
    <mergeCell ref="A92:A103"/>
    <mergeCell ref="S1:U1"/>
    <mergeCell ref="A3:A16"/>
    <mergeCell ref="A17:A69"/>
    <mergeCell ref="C1:D1"/>
    <mergeCell ref="E1:G1"/>
    <mergeCell ref="H1:L1"/>
    <mergeCell ref="M1:O1"/>
    <mergeCell ref="P1:R1"/>
    <mergeCell ref="C3:C5"/>
    <mergeCell ref="A1:A2"/>
    <mergeCell ref="B3:B5"/>
    <mergeCell ref="A70:A85"/>
  </mergeCells>
  <conditionalFormatting sqref="C19:C21 B3:C3 E3:G3 M7:N11 C24:C66 D7:G62 E63:G69 O6 D70:G80 C6:E6 B6:B103 C69:C103 D81:H99 D101:H103 D100:G100">
    <cfRule type="expression" dxfId="495" priority="493">
      <formula>$G3="Crítico"</formula>
    </cfRule>
    <cfRule type="expression" dxfId="494" priority="494">
      <formula>$G3="Alto"</formula>
    </cfRule>
    <cfRule type="expression" dxfId="493" priority="495">
      <formula>$G3="Moderado"</formula>
    </cfRule>
    <cfRule type="expression" dxfId="492" priority="496">
      <formula>$G3="Bajo"</formula>
    </cfRule>
  </conditionalFormatting>
  <conditionalFormatting sqref="O12 H8 H10:H11 H14:H15 H3:I3 K3:L3 H19:I21 H24:I25 I26:I27 O14:R17 I7:I17 O24:R66 J7:L66 H28:I66 O22:O23 I22:I23 O4:O5 O19:R21 O3:R3 O7:R10 M14:N103 S3:U103 L69:L103 H67:K80 I81:K103 O69:R103">
    <cfRule type="expression" dxfId="491" priority="489">
      <formula>$O3="Crítico"</formula>
    </cfRule>
    <cfRule type="expression" dxfId="490" priority="490">
      <formula>$O3="Alto"</formula>
    </cfRule>
    <cfRule type="expression" dxfId="489" priority="491">
      <formula>$O3="Moderado"</formula>
    </cfRule>
    <cfRule type="expression" dxfId="488" priority="492">
      <formula>$O3="Bajo"</formula>
    </cfRule>
  </conditionalFormatting>
  <conditionalFormatting sqref="H12">
    <cfRule type="expression" dxfId="487" priority="485">
      <formula>$O12="Crítico"</formula>
    </cfRule>
    <cfRule type="expression" dxfId="486" priority="486">
      <formula>$O12="Alto"</formula>
    </cfRule>
    <cfRule type="expression" dxfId="485" priority="487">
      <formula>$O12="Moderado"</formula>
    </cfRule>
    <cfRule type="expression" dxfId="484" priority="488">
      <formula>$O12="Bajo"</formula>
    </cfRule>
  </conditionalFormatting>
  <conditionalFormatting sqref="H17:I17">
    <cfRule type="expression" dxfId="483" priority="481">
      <formula>$O17="Crítico"</formula>
    </cfRule>
    <cfRule type="expression" dxfId="482" priority="482">
      <formula>$O17="Alto"</formula>
    </cfRule>
    <cfRule type="expression" dxfId="481" priority="483">
      <formula>$O17="Moderado"</formula>
    </cfRule>
    <cfRule type="expression" dxfId="480" priority="484">
      <formula>$O17="Bajo"</formula>
    </cfRule>
  </conditionalFormatting>
  <conditionalFormatting sqref="H7">
    <cfRule type="expression" dxfId="479" priority="469">
      <formula>$O7="Crítico"</formula>
    </cfRule>
    <cfRule type="expression" dxfId="478" priority="470">
      <formula>$O7="Alto"</formula>
    </cfRule>
    <cfRule type="expression" dxfId="477" priority="471">
      <formula>$O7="Moderado"</formula>
    </cfRule>
    <cfRule type="expression" dxfId="476" priority="472">
      <formula>$O7="Bajo"</formula>
    </cfRule>
  </conditionalFormatting>
  <conditionalFormatting sqref="O11">
    <cfRule type="expression" dxfId="475" priority="477">
      <formula>$O11="Crítico"</formula>
    </cfRule>
    <cfRule type="expression" dxfId="474" priority="478">
      <formula>$O11="Alto"</formula>
    </cfRule>
    <cfRule type="expression" dxfId="473" priority="479">
      <formula>$O11="Moderado"</formula>
    </cfRule>
    <cfRule type="expression" dxfId="472" priority="480">
      <formula>$O11="Bajo"</formula>
    </cfRule>
  </conditionalFormatting>
  <conditionalFormatting sqref="E7:F7">
    <cfRule type="expression" dxfId="471" priority="473">
      <formula>$G7="Crítico"</formula>
    </cfRule>
    <cfRule type="expression" dxfId="470" priority="474">
      <formula>$G7="Alto"</formula>
    </cfRule>
    <cfRule type="expression" dxfId="469" priority="475">
      <formula>$G7="Moderado"</formula>
    </cfRule>
    <cfRule type="expression" dxfId="468" priority="476">
      <formula>$G7="Bajo"</formula>
    </cfRule>
  </conditionalFormatting>
  <conditionalFormatting sqref="O13">
    <cfRule type="expression" dxfId="467" priority="465">
      <formula>$O13="Crítico"</formula>
    </cfRule>
    <cfRule type="expression" dxfId="466" priority="466">
      <formula>$O13="Alto"</formula>
    </cfRule>
    <cfRule type="expression" dxfId="465" priority="467">
      <formula>$O13="Moderado"</formula>
    </cfRule>
    <cfRule type="expression" dxfId="464" priority="468">
      <formula>$O13="Bajo"</formula>
    </cfRule>
  </conditionalFormatting>
  <conditionalFormatting sqref="H9">
    <cfRule type="expression" dxfId="463" priority="457">
      <formula>$O9="Crítico"</formula>
    </cfRule>
    <cfRule type="expression" dxfId="462" priority="458">
      <formula>$O9="Alto"</formula>
    </cfRule>
    <cfRule type="expression" dxfId="461" priority="459">
      <formula>$O9="Moderado"</formula>
    </cfRule>
    <cfRule type="expression" dxfId="460" priority="460">
      <formula>$O9="Bajo"</formula>
    </cfRule>
  </conditionalFormatting>
  <conditionalFormatting sqref="H23:I23">
    <cfRule type="expression" dxfId="459" priority="461">
      <formula>$O23="Crítico"</formula>
    </cfRule>
    <cfRule type="expression" dxfId="458" priority="462">
      <formula>$O23="Alto"</formula>
    </cfRule>
    <cfRule type="expression" dxfId="457" priority="463">
      <formula>$O23="Moderado"</formula>
    </cfRule>
    <cfRule type="expression" dxfId="456" priority="464">
      <formula>$O23="Bajo"</formula>
    </cfRule>
  </conditionalFormatting>
  <conditionalFormatting sqref="H16">
    <cfRule type="expression" dxfId="455" priority="453">
      <formula>$O16="Crítico"</formula>
    </cfRule>
    <cfRule type="expression" dxfId="454" priority="454">
      <formula>$O16="Alto"</formula>
    </cfRule>
    <cfRule type="expression" dxfId="453" priority="455">
      <formula>$O16="Moderado"</formula>
    </cfRule>
    <cfRule type="expression" dxfId="452" priority="456">
      <formula>$O16="Bajo"</formula>
    </cfRule>
  </conditionalFormatting>
  <conditionalFormatting sqref="O18">
    <cfRule type="expression" dxfId="451" priority="449">
      <formula>$O18="Crítico"</formula>
    </cfRule>
    <cfRule type="expression" dxfId="450" priority="450">
      <formula>$O18="Alto"</formula>
    </cfRule>
    <cfRule type="expression" dxfId="449" priority="451">
      <formula>$O18="Moderado"</formula>
    </cfRule>
    <cfRule type="expression" dxfId="448" priority="452">
      <formula>$O18="Bajo"</formula>
    </cfRule>
  </conditionalFormatting>
  <conditionalFormatting sqref="C10:C16">
    <cfRule type="expression" dxfId="447" priority="441">
      <formula>$G10="Crítico"</formula>
    </cfRule>
    <cfRule type="expression" dxfId="446" priority="442">
      <formula>$G10="Alto"</formula>
    </cfRule>
    <cfRule type="expression" dxfId="445" priority="443">
      <formula>$G10="Moderado"</formula>
    </cfRule>
    <cfRule type="expression" dxfId="444" priority="444">
      <formula>$G10="Bajo"</formula>
    </cfRule>
  </conditionalFormatting>
  <conditionalFormatting sqref="H18:I18">
    <cfRule type="expression" dxfId="443" priority="445">
      <formula>$O18="Crítico"</formula>
    </cfRule>
    <cfRule type="expression" dxfId="442" priority="446">
      <formula>$O18="Alto"</formula>
    </cfRule>
    <cfRule type="expression" dxfId="441" priority="447">
      <formula>$O18="Moderado"</formula>
    </cfRule>
    <cfRule type="expression" dxfId="440" priority="448">
      <formula>$O18="Bajo"</formula>
    </cfRule>
  </conditionalFormatting>
  <conditionalFormatting sqref="C9">
    <cfRule type="expression" dxfId="439" priority="437">
      <formula>$G9="Crítico"</formula>
    </cfRule>
    <cfRule type="expression" dxfId="438" priority="438">
      <formula>$G9="Alto"</formula>
    </cfRule>
    <cfRule type="expression" dxfId="437" priority="439">
      <formula>$G9="Moderado"</formula>
    </cfRule>
    <cfRule type="expression" dxfId="436" priority="440">
      <formula>$G9="Bajo"</formula>
    </cfRule>
  </conditionalFormatting>
  <conditionalFormatting sqref="C7:C8">
    <cfRule type="expression" dxfId="435" priority="433">
      <formula>$G7="Crítico"</formula>
    </cfRule>
    <cfRule type="expression" dxfId="434" priority="434">
      <formula>$G7="Alto"</formula>
    </cfRule>
    <cfRule type="expression" dxfId="433" priority="435">
      <formula>$G7="Moderado"</formula>
    </cfRule>
    <cfRule type="expression" dxfId="432" priority="436">
      <formula>$G7="Bajo"</formula>
    </cfRule>
  </conditionalFormatting>
  <conditionalFormatting sqref="C17">
    <cfRule type="expression" dxfId="431" priority="429">
      <formula>$G17="Crítico"</formula>
    </cfRule>
    <cfRule type="expression" dxfId="430" priority="430">
      <formula>$G17="Alto"</formula>
    </cfRule>
    <cfRule type="expression" dxfId="429" priority="431">
      <formula>$G17="Moderado"</formula>
    </cfRule>
    <cfRule type="expression" dxfId="428" priority="432">
      <formula>$G17="Bajo"</formula>
    </cfRule>
  </conditionalFormatting>
  <conditionalFormatting sqref="C23">
    <cfRule type="expression" dxfId="427" priority="425">
      <formula>$G23="Crítico"</formula>
    </cfRule>
    <cfRule type="expression" dxfId="426" priority="426">
      <formula>$G23="Alto"</formula>
    </cfRule>
    <cfRule type="expression" dxfId="425" priority="427">
      <formula>$G23="Moderado"</formula>
    </cfRule>
    <cfRule type="expression" dxfId="424" priority="428">
      <formula>$G23="Bajo"</formula>
    </cfRule>
  </conditionalFormatting>
  <conditionalFormatting sqref="C22">
    <cfRule type="expression" dxfId="423" priority="421">
      <formula>$G22="Crítico"</formula>
    </cfRule>
    <cfRule type="expression" dxfId="422" priority="422">
      <formula>$G22="Alto"</formula>
    </cfRule>
    <cfRule type="expression" dxfId="421" priority="423">
      <formula>$G22="Moderado"</formula>
    </cfRule>
    <cfRule type="expression" dxfId="420" priority="424">
      <formula>$G22="Bajo"</formula>
    </cfRule>
  </conditionalFormatting>
  <conditionalFormatting sqref="C18">
    <cfRule type="expression" dxfId="419" priority="417">
      <formula>$G18="Crítico"</formula>
    </cfRule>
    <cfRule type="expression" dxfId="418" priority="418">
      <formula>$G18="Alto"</formula>
    </cfRule>
    <cfRule type="expression" dxfId="417" priority="419">
      <formula>$G18="Moderado"</formula>
    </cfRule>
    <cfRule type="expression" dxfId="416" priority="420">
      <formula>$G18="Bajo"</formula>
    </cfRule>
  </conditionalFormatting>
  <conditionalFormatting sqref="D3">
    <cfRule type="expression" dxfId="415" priority="413">
      <formula>$G3="Crítico"</formula>
    </cfRule>
    <cfRule type="expression" dxfId="414" priority="414">
      <formula>$G3="Alto"</formula>
    </cfRule>
    <cfRule type="expression" dxfId="413" priority="415">
      <formula>$G3="Moderado"</formula>
    </cfRule>
    <cfRule type="expression" dxfId="412" priority="416">
      <formula>$G3="Bajo"</formula>
    </cfRule>
  </conditionalFormatting>
  <conditionalFormatting sqref="D4">
    <cfRule type="expression" dxfId="411" priority="365">
      <formula>$G4="Crítico"</formula>
    </cfRule>
    <cfRule type="expression" dxfId="410" priority="366">
      <formula>$G4="Alto"</formula>
    </cfRule>
    <cfRule type="expression" dxfId="409" priority="367">
      <formula>$G4="Moderado"</formula>
    </cfRule>
    <cfRule type="expression" dxfId="408" priority="368">
      <formula>$G4="Bajo"</formula>
    </cfRule>
  </conditionalFormatting>
  <conditionalFormatting sqref="M3:N3">
    <cfRule type="expression" dxfId="407" priority="409">
      <formula>$G3="Crítico"</formula>
    </cfRule>
    <cfRule type="expression" dxfId="406" priority="410">
      <formula>$G3="Alto"</formula>
    </cfRule>
    <cfRule type="expression" dxfId="405" priority="411">
      <formula>$G3="Moderado"</formula>
    </cfRule>
    <cfRule type="expression" dxfId="404" priority="412">
      <formula>$G3="Bajo"</formula>
    </cfRule>
  </conditionalFormatting>
  <conditionalFormatting sqref="M7:N7">
    <cfRule type="expression" dxfId="403" priority="405">
      <formula>$G7="Crítico"</formula>
    </cfRule>
    <cfRule type="expression" dxfId="402" priority="406">
      <formula>$G7="Alto"</formula>
    </cfRule>
    <cfRule type="expression" dxfId="401" priority="407">
      <formula>$G7="Moderado"</formula>
    </cfRule>
    <cfRule type="expression" dxfId="400" priority="408">
      <formula>$G7="Bajo"</formula>
    </cfRule>
  </conditionalFormatting>
  <conditionalFormatting sqref="J3">
    <cfRule type="expression" dxfId="399" priority="401">
      <formula>$O3="Crítico"</formula>
    </cfRule>
    <cfRule type="expression" dxfId="398" priority="402">
      <formula>$O3="Alto"</formula>
    </cfRule>
    <cfRule type="expression" dxfId="397" priority="403">
      <formula>$O3="Moderado"</formula>
    </cfRule>
    <cfRule type="expression" dxfId="396" priority="404">
      <formula>$O3="Bajo"</formula>
    </cfRule>
  </conditionalFormatting>
  <conditionalFormatting sqref="E4:F4">
    <cfRule type="expression" dxfId="395" priority="393">
      <formula>$G4="Crítico"</formula>
    </cfRule>
    <cfRule type="expression" dxfId="394" priority="394">
      <formula>$G4="Alto"</formula>
    </cfRule>
    <cfRule type="expression" dxfId="393" priority="395">
      <formula>$G4="Moderado"</formula>
    </cfRule>
    <cfRule type="expression" dxfId="392" priority="396">
      <formula>$G4="Bajo"</formula>
    </cfRule>
  </conditionalFormatting>
  <conditionalFormatting sqref="E4:F4">
    <cfRule type="expression" dxfId="391" priority="397">
      <formula>$G4="Crítico"</formula>
    </cfRule>
    <cfRule type="expression" dxfId="390" priority="398">
      <formula>$G4="Alto"</formula>
    </cfRule>
    <cfRule type="expression" dxfId="389" priority="399">
      <formula>$G4="Moderado"</formula>
    </cfRule>
    <cfRule type="expression" dxfId="388" priority="400">
      <formula>$G4="Bajo"</formula>
    </cfRule>
  </conditionalFormatting>
  <conditionalFormatting sqref="H4">
    <cfRule type="expression" dxfId="387" priority="389">
      <formula>$O4="Crítico"</formula>
    </cfRule>
    <cfRule type="expression" dxfId="386" priority="390">
      <formula>$O4="Alto"</formula>
    </cfRule>
    <cfRule type="expression" dxfId="385" priority="391">
      <formula>$O4="Moderado"</formula>
    </cfRule>
    <cfRule type="expression" dxfId="384" priority="392">
      <formula>$O4="Bajo"</formula>
    </cfRule>
  </conditionalFormatting>
  <conditionalFormatting sqref="M4:N4">
    <cfRule type="expression" dxfId="383" priority="385">
      <formula>$G4="Crítico"</formula>
    </cfRule>
    <cfRule type="expression" dxfId="382" priority="386">
      <formula>$G4="Alto"</formula>
    </cfRule>
    <cfRule type="expression" dxfId="381" priority="387">
      <formula>$G4="Moderado"</formula>
    </cfRule>
    <cfRule type="expression" dxfId="380" priority="388">
      <formula>$G4="Bajo"</formula>
    </cfRule>
  </conditionalFormatting>
  <conditionalFormatting sqref="M4:N4">
    <cfRule type="expression" dxfId="379" priority="381">
      <formula>$G4="Crítico"</formula>
    </cfRule>
    <cfRule type="expression" dxfId="378" priority="382">
      <formula>$G4="Alto"</formula>
    </cfRule>
    <cfRule type="expression" dxfId="377" priority="383">
      <formula>$G4="Moderado"</formula>
    </cfRule>
    <cfRule type="expression" dxfId="376" priority="384">
      <formula>$G4="Bajo"</formula>
    </cfRule>
  </conditionalFormatting>
  <conditionalFormatting sqref="G4">
    <cfRule type="expression" dxfId="375" priority="377">
      <formula>$G4="Crítico"</formula>
    </cfRule>
    <cfRule type="expression" dxfId="374" priority="378">
      <formula>$G4="Alto"</formula>
    </cfRule>
    <cfRule type="expression" dxfId="373" priority="379">
      <formula>$G4="Moderado"</formula>
    </cfRule>
    <cfRule type="expression" dxfId="372" priority="380">
      <formula>$G4="Bajo"</formula>
    </cfRule>
  </conditionalFormatting>
  <conditionalFormatting sqref="J4">
    <cfRule type="expression" dxfId="371" priority="369">
      <formula>$O4="Crítico"</formula>
    </cfRule>
    <cfRule type="expression" dxfId="370" priority="370">
      <formula>$O4="Alto"</formula>
    </cfRule>
    <cfRule type="expression" dxfId="369" priority="371">
      <formula>$O4="Moderado"</formula>
    </cfRule>
    <cfRule type="expression" dxfId="368" priority="372">
      <formula>$O4="Bajo"</formula>
    </cfRule>
  </conditionalFormatting>
  <conditionalFormatting sqref="K4">
    <cfRule type="expression" dxfId="367" priority="373">
      <formula>$O4="Crítico"</formula>
    </cfRule>
    <cfRule type="expression" dxfId="366" priority="374">
      <formula>$O4="Alto"</formula>
    </cfRule>
    <cfRule type="expression" dxfId="365" priority="375">
      <formula>$O4="Moderado"</formula>
    </cfRule>
    <cfRule type="expression" dxfId="364" priority="376">
      <formula>$O4="Bajo"</formula>
    </cfRule>
  </conditionalFormatting>
  <conditionalFormatting sqref="H6:I6">
    <cfRule type="expression" dxfId="363" priority="265">
      <formula>$G6="Crítico"</formula>
    </cfRule>
    <cfRule type="expression" dxfId="362" priority="266">
      <formula>$G6="Alto"</formula>
    </cfRule>
    <cfRule type="expression" dxfId="361" priority="267">
      <formula>$G6="Moderado"</formula>
    </cfRule>
    <cfRule type="expression" dxfId="360" priority="268">
      <formula>$G6="Bajo"</formula>
    </cfRule>
  </conditionalFormatting>
  <conditionalFormatting sqref="L4:L5">
    <cfRule type="expression" dxfId="359" priority="321">
      <formula>$O4="Crítico"</formula>
    </cfRule>
    <cfRule type="expression" dxfId="358" priority="322">
      <formula>$O4="Alto"</formula>
    </cfRule>
    <cfRule type="expression" dxfId="357" priority="323">
      <formula>$O4="Moderado"</formula>
    </cfRule>
    <cfRule type="expression" dxfId="356" priority="324">
      <formula>$O4="Bajo"</formula>
    </cfRule>
  </conditionalFormatting>
  <conditionalFormatting sqref="L67">
    <cfRule type="expression" dxfId="355" priority="309">
      <formula>$O67="Crítico"</formula>
    </cfRule>
    <cfRule type="expression" dxfId="354" priority="310">
      <formula>$O67="Alto"</formula>
    </cfRule>
    <cfRule type="expression" dxfId="353" priority="311">
      <formula>$O67="Moderado"</formula>
    </cfRule>
    <cfRule type="expression" dxfId="352" priority="312">
      <formula>$O67="Bajo"</formula>
    </cfRule>
  </conditionalFormatting>
  <conditionalFormatting sqref="L68">
    <cfRule type="expression" dxfId="351" priority="297">
      <formula>$O68="Crítico"</formula>
    </cfRule>
    <cfRule type="expression" dxfId="350" priority="298">
      <formula>$O68="Alto"</formula>
    </cfRule>
    <cfRule type="expression" dxfId="349" priority="299">
      <formula>$O68="Moderado"</formula>
    </cfRule>
    <cfRule type="expression" dxfId="348" priority="300">
      <formula>$O68="Bajo"</formula>
    </cfRule>
  </conditionalFormatting>
  <conditionalFormatting sqref="D5">
    <cfRule type="expression" dxfId="347" priority="329">
      <formula>$G5="Crítico"</formula>
    </cfRule>
    <cfRule type="expression" dxfId="346" priority="330">
      <formula>$G5="Alto"</formula>
    </cfRule>
    <cfRule type="expression" dxfId="345" priority="331">
      <formula>$G5="Moderado"</formula>
    </cfRule>
    <cfRule type="expression" dxfId="344" priority="332">
      <formula>$G5="Bajo"</formula>
    </cfRule>
  </conditionalFormatting>
  <conditionalFormatting sqref="E5:F5">
    <cfRule type="expression" dxfId="343" priority="357">
      <formula>$G5="Crítico"</formula>
    </cfRule>
    <cfRule type="expression" dxfId="342" priority="358">
      <formula>$G5="Alto"</formula>
    </cfRule>
    <cfRule type="expression" dxfId="341" priority="359">
      <formula>$G5="Moderado"</formula>
    </cfRule>
    <cfRule type="expression" dxfId="340" priority="360">
      <formula>$G5="Bajo"</formula>
    </cfRule>
  </conditionalFormatting>
  <conditionalFormatting sqref="E5:F5">
    <cfRule type="expression" dxfId="339" priority="361">
      <formula>$G5="Crítico"</formula>
    </cfRule>
    <cfRule type="expression" dxfId="338" priority="362">
      <formula>$G5="Alto"</formula>
    </cfRule>
    <cfRule type="expression" dxfId="337" priority="363">
      <formula>$G5="Moderado"</formula>
    </cfRule>
    <cfRule type="expression" dxfId="336" priority="364">
      <formula>$G5="Bajo"</formula>
    </cfRule>
  </conditionalFormatting>
  <conditionalFormatting sqref="H5">
    <cfRule type="expression" dxfId="335" priority="353">
      <formula>$O5="Crítico"</formula>
    </cfRule>
    <cfRule type="expression" dxfId="334" priority="354">
      <formula>$O5="Alto"</formula>
    </cfRule>
    <cfRule type="expression" dxfId="333" priority="355">
      <formula>$O5="Moderado"</formula>
    </cfRule>
    <cfRule type="expression" dxfId="332" priority="356">
      <formula>$O5="Bajo"</formula>
    </cfRule>
  </conditionalFormatting>
  <conditionalFormatting sqref="M5:N5">
    <cfRule type="expression" dxfId="331" priority="349">
      <formula>$G5="Crítico"</formula>
    </cfRule>
    <cfRule type="expression" dxfId="330" priority="350">
      <formula>$G5="Alto"</formula>
    </cfRule>
    <cfRule type="expression" dxfId="329" priority="351">
      <formula>$G5="Moderado"</formula>
    </cfRule>
    <cfRule type="expression" dxfId="328" priority="352">
      <formula>$G5="Bajo"</formula>
    </cfRule>
  </conditionalFormatting>
  <conditionalFormatting sqref="M5:N5">
    <cfRule type="expression" dxfId="327" priority="345">
      <formula>$G5="Crítico"</formula>
    </cfRule>
    <cfRule type="expression" dxfId="326" priority="346">
      <formula>$G5="Alto"</formula>
    </cfRule>
    <cfRule type="expression" dxfId="325" priority="347">
      <formula>$G5="Moderado"</formula>
    </cfRule>
    <cfRule type="expression" dxfId="324" priority="348">
      <formula>$G5="Bajo"</formula>
    </cfRule>
  </conditionalFormatting>
  <conditionalFormatting sqref="F6">
    <cfRule type="expression" dxfId="323" priority="277">
      <formula>$G6="Crítico"</formula>
    </cfRule>
    <cfRule type="expression" dxfId="322" priority="278">
      <formula>$G6="Alto"</formula>
    </cfRule>
    <cfRule type="expression" dxfId="321" priority="279">
      <formula>$G6="Moderado"</formula>
    </cfRule>
    <cfRule type="expression" dxfId="320" priority="280">
      <formula>$G6="Bajo"</formula>
    </cfRule>
  </conditionalFormatting>
  <conditionalFormatting sqref="G5">
    <cfRule type="expression" dxfId="319" priority="341">
      <formula>$G5="Crítico"</formula>
    </cfRule>
    <cfRule type="expression" dxfId="318" priority="342">
      <formula>$G5="Alto"</formula>
    </cfRule>
    <cfRule type="expression" dxfId="317" priority="343">
      <formula>$G5="Moderado"</formula>
    </cfRule>
    <cfRule type="expression" dxfId="316" priority="344">
      <formula>$G5="Bajo"</formula>
    </cfRule>
  </conditionalFormatting>
  <conditionalFormatting sqref="J5">
    <cfRule type="expression" dxfId="315" priority="333">
      <formula>$O5="Crítico"</formula>
    </cfRule>
    <cfRule type="expression" dxfId="314" priority="334">
      <formula>$O5="Alto"</formula>
    </cfRule>
    <cfRule type="expression" dxfId="313" priority="335">
      <formula>$O5="Moderado"</formula>
    </cfRule>
    <cfRule type="expression" dxfId="312" priority="336">
      <formula>$O5="Bajo"</formula>
    </cfRule>
  </conditionalFormatting>
  <conditionalFormatting sqref="K5">
    <cfRule type="expression" dxfId="311" priority="337">
      <formula>$O5="Crítico"</formula>
    </cfRule>
    <cfRule type="expression" dxfId="310" priority="338">
      <formula>$O5="Alto"</formula>
    </cfRule>
    <cfRule type="expression" dxfId="309" priority="339">
      <formula>$O5="Moderado"</formula>
    </cfRule>
    <cfRule type="expression" dxfId="308" priority="340">
      <formula>$O5="Bajo"</formula>
    </cfRule>
  </conditionalFormatting>
  <conditionalFormatting sqref="I4:I5">
    <cfRule type="expression" dxfId="307" priority="325">
      <formula>$O4="Crítico"</formula>
    </cfRule>
    <cfRule type="expression" dxfId="306" priority="326">
      <formula>$O4="Alto"</formula>
    </cfRule>
    <cfRule type="expression" dxfId="305" priority="327">
      <formula>$O4="Moderado"</formula>
    </cfRule>
    <cfRule type="expression" dxfId="304" priority="328">
      <formula>$O4="Bajo"</formula>
    </cfRule>
  </conditionalFormatting>
  <conditionalFormatting sqref="C67">
    <cfRule type="expression" dxfId="303" priority="317">
      <formula>$G67="Crítico"</formula>
    </cfRule>
    <cfRule type="expression" dxfId="302" priority="318">
      <formula>$G67="Alto"</formula>
    </cfRule>
    <cfRule type="expression" dxfId="301" priority="319">
      <formula>$G67="Moderado"</formula>
    </cfRule>
    <cfRule type="expression" dxfId="300" priority="320">
      <formula>$G67="Bajo"</formula>
    </cfRule>
  </conditionalFormatting>
  <conditionalFormatting sqref="O67">
    <cfRule type="expression" dxfId="299" priority="313">
      <formula>$O67="Crítico"</formula>
    </cfRule>
    <cfRule type="expression" dxfId="298" priority="314">
      <formula>$O67="Alto"</formula>
    </cfRule>
    <cfRule type="expression" dxfId="297" priority="315">
      <formula>$O67="Moderado"</formula>
    </cfRule>
    <cfRule type="expression" dxfId="296" priority="316">
      <formula>$O67="Bajo"</formula>
    </cfRule>
  </conditionalFormatting>
  <conditionalFormatting sqref="C68">
    <cfRule type="expression" dxfId="295" priority="305">
      <formula>$G68="Crítico"</formula>
    </cfRule>
    <cfRule type="expression" dxfId="294" priority="306">
      <formula>$G68="Alto"</formula>
    </cfRule>
    <cfRule type="expression" dxfId="293" priority="307">
      <formula>$G68="Moderado"</formula>
    </cfRule>
    <cfRule type="expression" dxfId="292" priority="308">
      <formula>$G68="Bajo"</formula>
    </cfRule>
  </conditionalFormatting>
  <conditionalFormatting sqref="O68">
    <cfRule type="expression" dxfId="291" priority="301">
      <formula>$O68="Crítico"</formula>
    </cfRule>
    <cfRule type="expression" dxfId="290" priority="302">
      <formula>$O68="Alto"</formula>
    </cfRule>
    <cfRule type="expression" dxfId="289" priority="303">
      <formula>$O68="Moderado"</formula>
    </cfRule>
    <cfRule type="expression" dxfId="288" priority="304">
      <formula>$O68="Bajo"</formula>
    </cfRule>
  </conditionalFormatting>
  <conditionalFormatting sqref="N6">
    <cfRule type="expression" dxfId="287" priority="293">
      <formula>$G6="Crítico"</formula>
    </cfRule>
    <cfRule type="expression" dxfId="286" priority="294">
      <formula>$G6="Alto"</formula>
    </cfRule>
    <cfRule type="expression" dxfId="285" priority="295">
      <formula>$G6="Moderado"</formula>
    </cfRule>
    <cfRule type="expression" dxfId="284" priority="296">
      <formula>$G6="Bajo"</formula>
    </cfRule>
  </conditionalFormatting>
  <conditionalFormatting sqref="K6:L6">
    <cfRule type="expression" dxfId="283" priority="289">
      <formula>$G6="Crítico"</formula>
    </cfRule>
    <cfRule type="expression" dxfId="282" priority="290">
      <formula>$G6="Alto"</formula>
    </cfRule>
    <cfRule type="expression" dxfId="281" priority="291">
      <formula>$G6="Moderado"</formula>
    </cfRule>
    <cfRule type="expression" dxfId="280" priority="292">
      <formula>$G6="Bajo"</formula>
    </cfRule>
  </conditionalFormatting>
  <conditionalFormatting sqref="M6">
    <cfRule type="expression" dxfId="279" priority="285">
      <formula>$G6="Crítico"</formula>
    </cfRule>
    <cfRule type="expression" dxfId="278" priority="286">
      <formula>$G6="Alto"</formula>
    </cfRule>
    <cfRule type="expression" dxfId="277" priority="287">
      <formula>$G6="Moderado"</formula>
    </cfRule>
    <cfRule type="expression" dxfId="276" priority="288">
      <formula>$G6="Bajo"</formula>
    </cfRule>
  </conditionalFormatting>
  <conditionalFormatting sqref="F6">
    <cfRule type="expression" dxfId="275" priority="281">
      <formula>$G6="Crítico"</formula>
    </cfRule>
    <cfRule type="expression" dxfId="274" priority="282">
      <formula>$G6="Alto"</formula>
    </cfRule>
    <cfRule type="expression" dxfId="273" priority="283">
      <formula>$G6="Moderado"</formula>
    </cfRule>
    <cfRule type="expression" dxfId="272" priority="284">
      <formula>$G6="Bajo"</formula>
    </cfRule>
  </conditionalFormatting>
  <conditionalFormatting sqref="G6">
    <cfRule type="expression" dxfId="271" priority="273">
      <formula>$G6="Crítico"</formula>
    </cfRule>
    <cfRule type="expression" dxfId="270" priority="274">
      <formula>$G6="Alto"</formula>
    </cfRule>
    <cfRule type="expression" dxfId="269" priority="275">
      <formula>$G6="Moderado"</formula>
    </cfRule>
    <cfRule type="expression" dxfId="268" priority="276">
      <formula>$G6="Bajo"</formula>
    </cfRule>
  </conditionalFormatting>
  <conditionalFormatting sqref="J6">
    <cfRule type="expression" dxfId="267" priority="269">
      <formula>$G6="Crítico"</formula>
    </cfRule>
    <cfRule type="expression" dxfId="266" priority="270">
      <formula>$G6="Alto"</formula>
    </cfRule>
    <cfRule type="expression" dxfId="265" priority="271">
      <formula>$G6="Moderado"</formula>
    </cfRule>
    <cfRule type="expression" dxfId="264" priority="272">
      <formula>$G6="Bajo"</formula>
    </cfRule>
  </conditionalFormatting>
  <conditionalFormatting sqref="M12:N12">
    <cfRule type="expression" dxfId="263" priority="261">
      <formula>$O12="Crítico"</formula>
    </cfRule>
    <cfRule type="expression" dxfId="262" priority="262">
      <formula>$O12="Alto"</formula>
    </cfRule>
    <cfRule type="expression" dxfId="261" priority="263">
      <formula>$O12="Moderado"</formula>
    </cfRule>
    <cfRule type="expression" dxfId="260" priority="264">
      <formula>$O12="Bajo"</formula>
    </cfRule>
  </conditionalFormatting>
  <conditionalFormatting sqref="H13">
    <cfRule type="expression" dxfId="259" priority="257">
      <formula>$O13="Crítico"</formula>
    </cfRule>
    <cfRule type="expression" dxfId="258" priority="258">
      <formula>$O13="Alto"</formula>
    </cfRule>
    <cfRule type="expression" dxfId="257" priority="259">
      <formula>$O13="Moderado"</formula>
    </cfRule>
    <cfRule type="expression" dxfId="256" priority="260">
      <formula>$O13="Bajo"</formula>
    </cfRule>
  </conditionalFormatting>
  <conditionalFormatting sqref="M13:N13">
    <cfRule type="expression" dxfId="255" priority="253">
      <formula>$O13="Crítico"</formula>
    </cfRule>
    <cfRule type="expression" dxfId="254" priority="254">
      <formula>$O13="Alto"</formula>
    </cfRule>
    <cfRule type="expression" dxfId="253" priority="255">
      <formula>$O13="Moderado"</formula>
    </cfRule>
    <cfRule type="expression" dxfId="252" priority="256">
      <formula>$O13="Bajo"</formula>
    </cfRule>
  </conditionalFormatting>
  <conditionalFormatting sqref="C16">
    <cfRule type="expression" dxfId="251" priority="249">
      <formula>$G16="Crítico"</formula>
    </cfRule>
    <cfRule type="expression" dxfId="250" priority="250">
      <formula>$G16="Alto"</formula>
    </cfRule>
    <cfRule type="expression" dxfId="249" priority="251">
      <formula>$G16="Moderado"</formula>
    </cfRule>
    <cfRule type="expression" dxfId="248" priority="252">
      <formula>$G16="Bajo"</formula>
    </cfRule>
  </conditionalFormatting>
  <conditionalFormatting sqref="H22">
    <cfRule type="expression" dxfId="247" priority="245">
      <formula>$O22="Crítico"</formula>
    </cfRule>
    <cfRule type="expression" dxfId="246" priority="246">
      <formula>$O22="Alto"</formula>
    </cfRule>
    <cfRule type="expression" dxfId="245" priority="247">
      <formula>$O22="Moderado"</formula>
    </cfRule>
    <cfRule type="expression" dxfId="244" priority="248">
      <formula>$O22="Bajo"</formula>
    </cfRule>
  </conditionalFormatting>
  <conditionalFormatting sqref="U4">
    <cfRule type="expression" dxfId="243" priority="33">
      <formula>$O4="Crítico"</formula>
    </cfRule>
    <cfRule type="expression" dxfId="242" priority="34">
      <formula>$O4="Alto"</formula>
    </cfRule>
    <cfRule type="expression" dxfId="241" priority="35">
      <formula>$O4="Moderado"</formula>
    </cfRule>
    <cfRule type="expression" dxfId="240" priority="36">
      <formula>$O4="Bajo"</formula>
    </cfRule>
  </conditionalFormatting>
  <conditionalFormatting sqref="U5">
    <cfRule type="expression" dxfId="239" priority="29">
      <formula>$O5="Crítico"</formula>
    </cfRule>
    <cfRule type="expression" dxfId="238" priority="30">
      <formula>$O5="Alto"</formula>
    </cfRule>
    <cfRule type="expression" dxfId="237" priority="31">
      <formula>$O5="Moderado"</formula>
    </cfRule>
    <cfRule type="expression" dxfId="236" priority="32">
      <formula>$O5="Bajo"</formula>
    </cfRule>
  </conditionalFormatting>
  <conditionalFormatting sqref="P67">
    <cfRule type="expression" dxfId="235" priority="213">
      <formula>$O67="Crítico"</formula>
    </cfRule>
    <cfRule type="expression" dxfId="234" priority="214">
      <formula>$O67="Alto"</formula>
    </cfRule>
    <cfRule type="expression" dxfId="233" priority="215">
      <formula>$O67="Moderado"</formula>
    </cfRule>
    <cfRule type="expression" dxfId="232" priority="216">
      <formula>$O67="Bajo"</formula>
    </cfRule>
  </conditionalFormatting>
  <conditionalFormatting sqref="U6">
    <cfRule type="expression" dxfId="231" priority="17">
      <formula>$G6="Crítico"</formula>
    </cfRule>
    <cfRule type="expression" dxfId="230" priority="18">
      <formula>$G6="Alto"</formula>
    </cfRule>
    <cfRule type="expression" dxfId="229" priority="19">
      <formula>$G6="Moderado"</formula>
    </cfRule>
    <cfRule type="expression" dxfId="228" priority="20">
      <formula>$G6="Bajo"</formula>
    </cfRule>
  </conditionalFormatting>
  <conditionalFormatting sqref="P12">
    <cfRule type="expression" dxfId="227" priority="241">
      <formula>$O12="Crítico"</formula>
    </cfRule>
    <cfRule type="expression" dxfId="226" priority="242">
      <formula>$O12="Alto"</formula>
    </cfRule>
    <cfRule type="expression" dxfId="225" priority="243">
      <formula>$O12="Moderado"</formula>
    </cfRule>
    <cfRule type="expression" dxfId="224" priority="244">
      <formula>$O12="Bajo"</formula>
    </cfRule>
  </conditionalFormatting>
  <conditionalFormatting sqref="P11">
    <cfRule type="expression" dxfId="223" priority="237">
      <formula>$O11="Crítico"</formula>
    </cfRule>
    <cfRule type="expression" dxfId="222" priority="238">
      <formula>$O11="Alto"</formula>
    </cfRule>
    <cfRule type="expression" dxfId="221" priority="239">
      <formula>$O11="Moderado"</formula>
    </cfRule>
    <cfRule type="expression" dxfId="220" priority="240">
      <formula>$O11="Bajo"</formula>
    </cfRule>
  </conditionalFormatting>
  <conditionalFormatting sqref="P13">
    <cfRule type="expression" dxfId="219" priority="233">
      <formula>$O13="Crítico"</formula>
    </cfRule>
    <cfRule type="expression" dxfId="218" priority="234">
      <formula>$O13="Alto"</formula>
    </cfRule>
    <cfRule type="expression" dxfId="217" priority="235">
      <formula>$O13="Moderado"</formula>
    </cfRule>
    <cfRule type="expression" dxfId="216" priority="236">
      <formula>$O13="Bajo"</formula>
    </cfRule>
  </conditionalFormatting>
  <conditionalFormatting sqref="P22:P23">
    <cfRule type="expression" dxfId="215" priority="229">
      <formula>$O22="Crítico"</formula>
    </cfRule>
    <cfRule type="expression" dxfId="214" priority="230">
      <formula>$O22="Alto"</formula>
    </cfRule>
    <cfRule type="expression" dxfId="213" priority="231">
      <formula>$O22="Moderado"</formula>
    </cfRule>
    <cfRule type="expression" dxfId="212" priority="232">
      <formula>$O22="Bajo"</formula>
    </cfRule>
  </conditionalFormatting>
  <conditionalFormatting sqref="P18">
    <cfRule type="expression" dxfId="211" priority="225">
      <formula>$O18="Crítico"</formula>
    </cfRule>
    <cfRule type="expression" dxfId="210" priority="226">
      <formula>$O18="Alto"</formula>
    </cfRule>
    <cfRule type="expression" dxfId="209" priority="227">
      <formula>$O18="Moderado"</formula>
    </cfRule>
    <cfRule type="expression" dxfId="208" priority="228">
      <formula>$O18="Bajo"</formula>
    </cfRule>
  </conditionalFormatting>
  <conditionalFormatting sqref="P4">
    <cfRule type="expression" dxfId="207" priority="221">
      <formula>$O4="Crítico"</formula>
    </cfRule>
    <cfRule type="expression" dxfId="206" priority="222">
      <formula>$O4="Alto"</formula>
    </cfRule>
    <cfRule type="expression" dxfId="205" priority="223">
      <formula>$O4="Moderado"</formula>
    </cfRule>
    <cfRule type="expression" dxfId="204" priority="224">
      <formula>$O4="Bajo"</formula>
    </cfRule>
  </conditionalFormatting>
  <conditionalFormatting sqref="P5">
    <cfRule type="expression" dxfId="203" priority="217">
      <formula>$O5="Crítico"</formula>
    </cfRule>
    <cfRule type="expression" dxfId="202" priority="218">
      <formula>$O5="Alto"</formula>
    </cfRule>
    <cfRule type="expression" dxfId="201" priority="219">
      <formula>$O5="Moderado"</formula>
    </cfRule>
    <cfRule type="expression" dxfId="200" priority="220">
      <formula>$O5="Bajo"</formula>
    </cfRule>
  </conditionalFormatting>
  <conditionalFormatting sqref="P68">
    <cfRule type="expression" dxfId="199" priority="209">
      <formula>$O68="Crítico"</formula>
    </cfRule>
    <cfRule type="expression" dxfId="198" priority="210">
      <formula>$O68="Alto"</formula>
    </cfRule>
    <cfRule type="expression" dxfId="197" priority="211">
      <formula>$O68="Moderado"</formula>
    </cfRule>
    <cfRule type="expression" dxfId="196" priority="212">
      <formula>$O68="Bajo"</formula>
    </cfRule>
  </conditionalFormatting>
  <conditionalFormatting sqref="P6">
    <cfRule type="expression" dxfId="195" priority="205">
      <formula>$G6="Crítico"</formula>
    </cfRule>
    <cfRule type="expression" dxfId="194" priority="206">
      <formula>$G6="Alto"</formula>
    </cfRule>
    <cfRule type="expression" dxfId="193" priority="207">
      <formula>$G6="Moderado"</formula>
    </cfRule>
    <cfRule type="expression" dxfId="192" priority="208">
      <formula>$G6="Bajo"</formula>
    </cfRule>
  </conditionalFormatting>
  <conditionalFormatting sqref="Q12">
    <cfRule type="expression" dxfId="191" priority="201">
      <formula>$O12="Crítico"</formula>
    </cfRule>
    <cfRule type="expression" dxfId="190" priority="202">
      <formula>$O12="Alto"</formula>
    </cfRule>
    <cfRule type="expression" dxfId="189" priority="203">
      <formula>$O12="Moderado"</formula>
    </cfRule>
    <cfRule type="expression" dxfId="188" priority="204">
      <formula>$O12="Bajo"</formula>
    </cfRule>
  </conditionalFormatting>
  <conditionalFormatting sqref="Q11">
    <cfRule type="expression" dxfId="187" priority="197">
      <formula>$O11="Crítico"</formula>
    </cfRule>
    <cfRule type="expression" dxfId="186" priority="198">
      <formula>$O11="Alto"</formula>
    </cfRule>
    <cfRule type="expression" dxfId="185" priority="199">
      <formula>$O11="Moderado"</formula>
    </cfRule>
    <cfRule type="expression" dxfId="184" priority="200">
      <formula>$O11="Bajo"</formula>
    </cfRule>
  </conditionalFormatting>
  <conditionalFormatting sqref="Q13">
    <cfRule type="expression" dxfId="183" priority="193">
      <formula>$O13="Crítico"</formula>
    </cfRule>
    <cfRule type="expression" dxfId="182" priority="194">
      <formula>$O13="Alto"</formula>
    </cfRule>
    <cfRule type="expression" dxfId="181" priority="195">
      <formula>$O13="Moderado"</formula>
    </cfRule>
    <cfRule type="expression" dxfId="180" priority="196">
      <formula>$O13="Bajo"</formula>
    </cfRule>
  </conditionalFormatting>
  <conditionalFormatting sqref="Q22:Q23">
    <cfRule type="expression" dxfId="179" priority="189">
      <formula>$O22="Crítico"</formula>
    </cfRule>
    <cfRule type="expression" dxfId="178" priority="190">
      <formula>$O22="Alto"</formula>
    </cfRule>
    <cfRule type="expression" dxfId="177" priority="191">
      <formula>$O22="Moderado"</formula>
    </cfRule>
    <cfRule type="expression" dxfId="176" priority="192">
      <formula>$O22="Bajo"</formula>
    </cfRule>
  </conditionalFormatting>
  <conditionalFormatting sqref="Q18">
    <cfRule type="expression" dxfId="175" priority="185">
      <formula>$O18="Crítico"</formula>
    </cfRule>
    <cfRule type="expression" dxfId="174" priority="186">
      <formula>$O18="Alto"</formula>
    </cfRule>
    <cfRule type="expression" dxfId="173" priority="187">
      <formula>$O18="Moderado"</formula>
    </cfRule>
    <cfRule type="expression" dxfId="172" priority="188">
      <formula>$O18="Bajo"</formula>
    </cfRule>
  </conditionalFormatting>
  <conditionalFormatting sqref="Q4">
    <cfRule type="expression" dxfId="171" priority="181">
      <formula>$O4="Crítico"</formula>
    </cfRule>
    <cfRule type="expression" dxfId="170" priority="182">
      <formula>$O4="Alto"</formula>
    </cfRule>
    <cfRule type="expression" dxfId="169" priority="183">
      <formula>$O4="Moderado"</formula>
    </cfRule>
    <cfRule type="expression" dxfId="168" priority="184">
      <formula>$O4="Bajo"</formula>
    </cfRule>
  </conditionalFormatting>
  <conditionalFormatting sqref="Q5">
    <cfRule type="expression" dxfId="167" priority="177">
      <formula>$O5="Crítico"</formula>
    </cfRule>
    <cfRule type="expression" dxfId="166" priority="178">
      <formula>$O5="Alto"</formula>
    </cfRule>
    <cfRule type="expression" dxfId="165" priority="179">
      <formula>$O5="Moderado"</formula>
    </cfRule>
    <cfRule type="expression" dxfId="164" priority="180">
      <formula>$O5="Bajo"</formula>
    </cfRule>
  </conditionalFormatting>
  <conditionalFormatting sqref="Q67">
    <cfRule type="expression" dxfId="163" priority="173">
      <formula>$O67="Crítico"</formula>
    </cfRule>
    <cfRule type="expression" dxfId="162" priority="174">
      <formula>$O67="Alto"</formula>
    </cfRule>
    <cfRule type="expression" dxfId="161" priority="175">
      <formula>$O67="Moderado"</formula>
    </cfRule>
    <cfRule type="expression" dxfId="160" priority="176">
      <formula>$O67="Bajo"</formula>
    </cfRule>
  </conditionalFormatting>
  <conditionalFormatting sqref="Q68">
    <cfRule type="expression" dxfId="159" priority="169">
      <formula>$O68="Crítico"</formula>
    </cfRule>
    <cfRule type="expression" dxfId="158" priority="170">
      <formula>$O68="Alto"</formula>
    </cfRule>
    <cfRule type="expression" dxfId="157" priority="171">
      <formula>$O68="Moderado"</formula>
    </cfRule>
    <cfRule type="expression" dxfId="156" priority="172">
      <formula>$O68="Bajo"</formula>
    </cfRule>
  </conditionalFormatting>
  <conditionalFormatting sqref="Q6">
    <cfRule type="expression" dxfId="155" priority="165">
      <formula>$G6="Crítico"</formula>
    </cfRule>
    <cfRule type="expression" dxfId="154" priority="166">
      <formula>$G6="Alto"</formula>
    </cfRule>
    <cfRule type="expression" dxfId="153" priority="167">
      <formula>$G6="Moderado"</formula>
    </cfRule>
    <cfRule type="expression" dxfId="152" priority="168">
      <formula>$G6="Bajo"</formula>
    </cfRule>
  </conditionalFormatting>
  <conditionalFormatting sqref="R12">
    <cfRule type="expression" dxfId="151" priority="161">
      <formula>$O12="Crítico"</formula>
    </cfRule>
    <cfRule type="expression" dxfId="150" priority="162">
      <formula>$O12="Alto"</formula>
    </cfRule>
    <cfRule type="expression" dxfId="149" priority="163">
      <formula>$O12="Moderado"</formula>
    </cfRule>
    <cfRule type="expression" dxfId="148" priority="164">
      <formula>$O12="Bajo"</formula>
    </cfRule>
  </conditionalFormatting>
  <conditionalFormatting sqref="R11">
    <cfRule type="expression" dxfId="147" priority="157">
      <formula>$O11="Crítico"</formula>
    </cfRule>
    <cfRule type="expression" dxfId="146" priority="158">
      <formula>$O11="Alto"</formula>
    </cfRule>
    <cfRule type="expression" dxfId="145" priority="159">
      <formula>$O11="Moderado"</formula>
    </cfRule>
    <cfRule type="expression" dxfId="144" priority="160">
      <formula>$O11="Bajo"</formula>
    </cfRule>
  </conditionalFormatting>
  <conditionalFormatting sqref="R13">
    <cfRule type="expression" dxfId="143" priority="153">
      <formula>$O13="Crítico"</formula>
    </cfRule>
    <cfRule type="expression" dxfId="142" priority="154">
      <formula>$O13="Alto"</formula>
    </cfRule>
    <cfRule type="expression" dxfId="141" priority="155">
      <formula>$O13="Moderado"</formula>
    </cfRule>
    <cfRule type="expression" dxfId="140" priority="156">
      <formula>$O13="Bajo"</formula>
    </cfRule>
  </conditionalFormatting>
  <conditionalFormatting sqref="R22:R23">
    <cfRule type="expression" dxfId="139" priority="149">
      <formula>$O22="Crítico"</formula>
    </cfRule>
    <cfRule type="expression" dxfId="138" priority="150">
      <formula>$O22="Alto"</formula>
    </cfRule>
    <cfRule type="expression" dxfId="137" priority="151">
      <formula>$O22="Moderado"</formula>
    </cfRule>
    <cfRule type="expression" dxfId="136" priority="152">
      <formula>$O22="Bajo"</formula>
    </cfRule>
  </conditionalFormatting>
  <conditionalFormatting sqref="R18">
    <cfRule type="expression" dxfId="135" priority="145">
      <formula>$O18="Crítico"</formula>
    </cfRule>
    <cfRule type="expression" dxfId="134" priority="146">
      <formula>$O18="Alto"</formula>
    </cfRule>
    <cfRule type="expression" dxfId="133" priority="147">
      <formula>$O18="Moderado"</formula>
    </cfRule>
    <cfRule type="expression" dxfId="132" priority="148">
      <formula>$O18="Bajo"</formula>
    </cfRule>
  </conditionalFormatting>
  <conditionalFormatting sqref="R4">
    <cfRule type="expression" dxfId="131" priority="141">
      <formula>$O4="Crítico"</formula>
    </cfRule>
    <cfRule type="expression" dxfId="130" priority="142">
      <formula>$O4="Alto"</formula>
    </cfRule>
    <cfRule type="expression" dxfId="129" priority="143">
      <formula>$O4="Moderado"</formula>
    </cfRule>
    <cfRule type="expression" dxfId="128" priority="144">
      <formula>$O4="Bajo"</formula>
    </cfRule>
  </conditionalFormatting>
  <conditionalFormatting sqref="R5">
    <cfRule type="expression" dxfId="127" priority="137">
      <formula>$O5="Crítico"</formula>
    </cfRule>
    <cfRule type="expression" dxfId="126" priority="138">
      <formula>$O5="Alto"</formula>
    </cfRule>
    <cfRule type="expression" dxfId="125" priority="139">
      <formula>$O5="Moderado"</formula>
    </cfRule>
    <cfRule type="expression" dxfId="124" priority="140">
      <formula>$O5="Bajo"</formula>
    </cfRule>
  </conditionalFormatting>
  <conditionalFormatting sqref="R67">
    <cfRule type="expression" dxfId="123" priority="133">
      <formula>$O67="Crítico"</formula>
    </cfRule>
    <cfRule type="expression" dxfId="122" priority="134">
      <formula>$O67="Alto"</formula>
    </cfRule>
    <cfRule type="expression" dxfId="121" priority="135">
      <formula>$O67="Moderado"</formula>
    </cfRule>
    <cfRule type="expression" dxfId="120" priority="136">
      <formula>$O67="Bajo"</formula>
    </cfRule>
  </conditionalFormatting>
  <conditionalFormatting sqref="R68">
    <cfRule type="expression" dxfId="119" priority="129">
      <formula>$O68="Crítico"</formula>
    </cfRule>
    <cfRule type="expression" dxfId="118" priority="130">
      <formula>$O68="Alto"</formula>
    </cfRule>
    <cfRule type="expression" dxfId="117" priority="131">
      <formula>$O68="Moderado"</formula>
    </cfRule>
    <cfRule type="expression" dxfId="116" priority="132">
      <formula>$O68="Bajo"</formula>
    </cfRule>
  </conditionalFormatting>
  <conditionalFormatting sqref="R6">
    <cfRule type="expression" dxfId="115" priority="125">
      <formula>$G6="Crítico"</formula>
    </cfRule>
    <cfRule type="expression" dxfId="114" priority="126">
      <formula>$G6="Alto"</formula>
    </cfRule>
    <cfRule type="expression" dxfId="113" priority="127">
      <formula>$G6="Moderado"</formula>
    </cfRule>
    <cfRule type="expression" dxfId="112" priority="128">
      <formula>$G6="Bajo"</formula>
    </cfRule>
  </conditionalFormatting>
  <conditionalFormatting sqref="S11">
    <cfRule type="expression" dxfId="111" priority="121">
      <formula>$O11="Crítico"</formula>
    </cfRule>
    <cfRule type="expression" dxfId="110" priority="122">
      <formula>$O11="Alto"</formula>
    </cfRule>
    <cfRule type="expression" dxfId="109" priority="123">
      <formula>$O11="Moderado"</formula>
    </cfRule>
    <cfRule type="expression" dxfId="108" priority="124">
      <formula>$O11="Bajo"</formula>
    </cfRule>
  </conditionalFormatting>
  <conditionalFormatting sqref="S13">
    <cfRule type="expression" dxfId="107" priority="117">
      <formula>$O13="Crítico"</formula>
    </cfRule>
    <cfRule type="expression" dxfId="106" priority="118">
      <formula>$O13="Alto"</formula>
    </cfRule>
    <cfRule type="expression" dxfId="105" priority="119">
      <formula>$O13="Moderado"</formula>
    </cfRule>
    <cfRule type="expression" dxfId="104" priority="120">
      <formula>$O13="Bajo"</formula>
    </cfRule>
  </conditionalFormatting>
  <conditionalFormatting sqref="S22:S23">
    <cfRule type="expression" dxfId="103" priority="113">
      <formula>$O22="Crítico"</formula>
    </cfRule>
    <cfRule type="expression" dxfId="102" priority="114">
      <formula>$O22="Alto"</formula>
    </cfRule>
    <cfRule type="expression" dxfId="101" priority="115">
      <formula>$O22="Moderado"</formula>
    </cfRule>
    <cfRule type="expression" dxfId="100" priority="116">
      <formula>$O22="Bajo"</formula>
    </cfRule>
  </conditionalFormatting>
  <conditionalFormatting sqref="S18">
    <cfRule type="expression" dxfId="99" priority="109">
      <formula>$O18="Crítico"</formula>
    </cfRule>
    <cfRule type="expression" dxfId="98" priority="110">
      <formula>$O18="Alto"</formula>
    </cfRule>
    <cfRule type="expression" dxfId="97" priority="111">
      <formula>$O18="Moderado"</formula>
    </cfRule>
    <cfRule type="expression" dxfId="96" priority="112">
      <formula>$O18="Bajo"</formula>
    </cfRule>
  </conditionalFormatting>
  <conditionalFormatting sqref="S4">
    <cfRule type="expression" dxfId="95" priority="105">
      <formula>$O4="Crítico"</formula>
    </cfRule>
    <cfRule type="expression" dxfId="94" priority="106">
      <formula>$O4="Alto"</formula>
    </cfRule>
    <cfRule type="expression" dxfId="93" priority="107">
      <formula>$O4="Moderado"</formula>
    </cfRule>
    <cfRule type="expression" dxfId="92" priority="108">
      <formula>$O4="Bajo"</formula>
    </cfRule>
  </conditionalFormatting>
  <conditionalFormatting sqref="S5">
    <cfRule type="expression" dxfId="91" priority="101">
      <formula>$O5="Crítico"</formula>
    </cfRule>
    <cfRule type="expression" dxfId="90" priority="102">
      <formula>$O5="Alto"</formula>
    </cfRule>
    <cfRule type="expression" dxfId="89" priority="103">
      <formula>$O5="Moderado"</formula>
    </cfRule>
    <cfRule type="expression" dxfId="88" priority="104">
      <formula>$O5="Bajo"</formula>
    </cfRule>
  </conditionalFormatting>
  <conditionalFormatting sqref="S67">
    <cfRule type="expression" dxfId="87" priority="97">
      <formula>$O67="Crítico"</formula>
    </cfRule>
    <cfRule type="expression" dxfId="86" priority="98">
      <formula>$O67="Alto"</formula>
    </cfRule>
    <cfRule type="expression" dxfId="85" priority="99">
      <formula>$O67="Moderado"</formula>
    </cfRule>
    <cfRule type="expression" dxfId="84" priority="100">
      <formula>$O67="Bajo"</formula>
    </cfRule>
  </conditionalFormatting>
  <conditionalFormatting sqref="S68">
    <cfRule type="expression" dxfId="83" priority="93">
      <formula>$O68="Crítico"</formula>
    </cfRule>
    <cfRule type="expression" dxfId="82" priority="94">
      <formula>$O68="Alto"</formula>
    </cfRule>
    <cfRule type="expression" dxfId="81" priority="95">
      <formula>$O68="Moderado"</formula>
    </cfRule>
    <cfRule type="expression" dxfId="80" priority="96">
      <formula>$O68="Bajo"</formula>
    </cfRule>
  </conditionalFormatting>
  <conditionalFormatting sqref="S6">
    <cfRule type="expression" dxfId="79" priority="89">
      <formula>$G6="Crítico"</formula>
    </cfRule>
    <cfRule type="expression" dxfId="78" priority="90">
      <formula>$G6="Alto"</formula>
    </cfRule>
    <cfRule type="expression" dxfId="77" priority="91">
      <formula>$G6="Moderado"</formula>
    </cfRule>
    <cfRule type="expression" dxfId="76" priority="92">
      <formula>$G6="Bajo"</formula>
    </cfRule>
  </conditionalFormatting>
  <conditionalFormatting sqref="T11">
    <cfRule type="expression" dxfId="75" priority="85">
      <formula>$O11="Crítico"</formula>
    </cfRule>
    <cfRule type="expression" dxfId="74" priority="86">
      <formula>$O11="Alto"</formula>
    </cfRule>
    <cfRule type="expression" dxfId="73" priority="87">
      <formula>$O11="Moderado"</formula>
    </cfRule>
    <cfRule type="expression" dxfId="72" priority="88">
      <formula>$O11="Bajo"</formula>
    </cfRule>
  </conditionalFormatting>
  <conditionalFormatting sqref="T13">
    <cfRule type="expression" dxfId="71" priority="81">
      <formula>$O13="Crítico"</formula>
    </cfRule>
    <cfRule type="expression" dxfId="70" priority="82">
      <formula>$O13="Alto"</formula>
    </cfRule>
    <cfRule type="expression" dxfId="69" priority="83">
      <formula>$O13="Moderado"</formula>
    </cfRule>
    <cfRule type="expression" dxfId="68" priority="84">
      <formula>$O13="Bajo"</formula>
    </cfRule>
  </conditionalFormatting>
  <conditionalFormatting sqref="T22:T23">
    <cfRule type="expression" dxfId="67" priority="77">
      <formula>$O22="Crítico"</formula>
    </cfRule>
    <cfRule type="expression" dxfId="66" priority="78">
      <formula>$O22="Alto"</formula>
    </cfRule>
    <cfRule type="expression" dxfId="65" priority="79">
      <formula>$O22="Moderado"</formula>
    </cfRule>
    <cfRule type="expression" dxfId="64" priority="80">
      <formula>$O22="Bajo"</formula>
    </cfRule>
  </conditionalFormatting>
  <conditionalFormatting sqref="T18">
    <cfRule type="expression" dxfId="63" priority="73">
      <formula>$O18="Crítico"</formula>
    </cfRule>
    <cfRule type="expression" dxfId="62" priority="74">
      <formula>$O18="Alto"</formula>
    </cfRule>
    <cfRule type="expression" dxfId="61" priority="75">
      <formula>$O18="Moderado"</formula>
    </cfRule>
    <cfRule type="expression" dxfId="60" priority="76">
      <formula>$O18="Bajo"</formula>
    </cfRule>
  </conditionalFormatting>
  <conditionalFormatting sqref="T4">
    <cfRule type="expression" dxfId="59" priority="69">
      <formula>$O4="Crítico"</formula>
    </cfRule>
    <cfRule type="expression" dxfId="58" priority="70">
      <formula>$O4="Alto"</formula>
    </cfRule>
    <cfRule type="expression" dxfId="57" priority="71">
      <formula>$O4="Moderado"</formula>
    </cfRule>
    <cfRule type="expression" dxfId="56" priority="72">
      <formula>$O4="Bajo"</formula>
    </cfRule>
  </conditionalFormatting>
  <conditionalFormatting sqref="T5">
    <cfRule type="expression" dxfId="55" priority="65">
      <formula>$O5="Crítico"</formula>
    </cfRule>
    <cfRule type="expression" dxfId="54" priority="66">
      <formula>$O5="Alto"</formula>
    </cfRule>
    <cfRule type="expression" dxfId="53" priority="67">
      <formula>$O5="Moderado"</formula>
    </cfRule>
    <cfRule type="expression" dxfId="52" priority="68">
      <formula>$O5="Bajo"</formula>
    </cfRule>
  </conditionalFormatting>
  <conditionalFormatting sqref="T67">
    <cfRule type="expression" dxfId="51" priority="61">
      <formula>$O67="Crítico"</formula>
    </cfRule>
    <cfRule type="expression" dxfId="50" priority="62">
      <formula>$O67="Alto"</formula>
    </cfRule>
    <cfRule type="expression" dxfId="49" priority="63">
      <formula>$O67="Moderado"</formula>
    </cfRule>
    <cfRule type="expression" dxfId="48" priority="64">
      <formula>$O67="Bajo"</formula>
    </cfRule>
  </conditionalFormatting>
  <conditionalFormatting sqref="T68">
    <cfRule type="expression" dxfId="47" priority="57">
      <formula>$O68="Crítico"</formula>
    </cfRule>
    <cfRule type="expression" dxfId="46" priority="58">
      <formula>$O68="Alto"</formula>
    </cfRule>
    <cfRule type="expression" dxfId="45" priority="59">
      <formula>$O68="Moderado"</formula>
    </cfRule>
    <cfRule type="expression" dxfId="44" priority="60">
      <formula>$O68="Bajo"</formula>
    </cfRule>
  </conditionalFormatting>
  <conditionalFormatting sqref="T6">
    <cfRule type="expression" dxfId="43" priority="53">
      <formula>$G6="Crítico"</formula>
    </cfRule>
    <cfRule type="expression" dxfId="42" priority="54">
      <formula>$G6="Alto"</formula>
    </cfRule>
    <cfRule type="expression" dxfId="41" priority="55">
      <formula>$G6="Moderado"</formula>
    </cfRule>
    <cfRule type="expression" dxfId="40" priority="56">
      <formula>$G6="Bajo"</formula>
    </cfRule>
  </conditionalFormatting>
  <conditionalFormatting sqref="U11">
    <cfRule type="expression" dxfId="39" priority="49">
      <formula>$O11="Crítico"</formula>
    </cfRule>
    <cfRule type="expression" dxfId="38" priority="50">
      <formula>$O11="Alto"</formula>
    </cfRule>
    <cfRule type="expression" dxfId="37" priority="51">
      <formula>$O11="Moderado"</formula>
    </cfRule>
    <cfRule type="expression" dxfId="36" priority="52">
      <formula>$O11="Bajo"</formula>
    </cfRule>
  </conditionalFormatting>
  <conditionalFormatting sqref="U13">
    <cfRule type="expression" dxfId="35" priority="45">
      <formula>$O13="Crítico"</formula>
    </cfRule>
    <cfRule type="expression" dxfId="34" priority="46">
      <formula>$O13="Alto"</formula>
    </cfRule>
    <cfRule type="expression" dxfId="33" priority="47">
      <formula>$O13="Moderado"</formula>
    </cfRule>
    <cfRule type="expression" dxfId="32" priority="48">
      <formula>$O13="Bajo"</formula>
    </cfRule>
  </conditionalFormatting>
  <conditionalFormatting sqref="U22:U23">
    <cfRule type="expression" dxfId="31" priority="41">
      <formula>$O22="Crítico"</formula>
    </cfRule>
    <cfRule type="expression" dxfId="30" priority="42">
      <formula>$O22="Alto"</formula>
    </cfRule>
    <cfRule type="expression" dxfId="29" priority="43">
      <formula>$O22="Moderado"</formula>
    </cfRule>
    <cfRule type="expression" dxfId="28" priority="44">
      <formula>$O22="Bajo"</formula>
    </cfRule>
  </conditionalFormatting>
  <conditionalFormatting sqref="U18">
    <cfRule type="expression" dxfId="27" priority="37">
      <formula>$O18="Crítico"</formula>
    </cfRule>
    <cfRule type="expression" dxfId="26" priority="38">
      <formula>$O18="Alto"</formula>
    </cfRule>
    <cfRule type="expression" dxfId="25" priority="39">
      <formula>$O18="Moderado"</formula>
    </cfRule>
    <cfRule type="expression" dxfId="24" priority="40">
      <formula>$O18="Bajo"</formula>
    </cfRule>
  </conditionalFormatting>
  <conditionalFormatting sqref="U67">
    <cfRule type="expression" dxfId="23" priority="25">
      <formula>$O67="Crítico"</formula>
    </cfRule>
    <cfRule type="expression" dxfId="22" priority="26">
      <formula>$O67="Alto"</formula>
    </cfRule>
    <cfRule type="expression" dxfId="21" priority="27">
      <formula>$O67="Moderado"</formula>
    </cfRule>
    <cfRule type="expression" dxfId="20" priority="28">
      <formula>$O67="Bajo"</formula>
    </cfRule>
  </conditionalFormatting>
  <conditionalFormatting sqref="U68">
    <cfRule type="expression" dxfId="19" priority="21">
      <formula>$O68="Crítico"</formula>
    </cfRule>
    <cfRule type="expression" dxfId="18" priority="22">
      <formula>$O68="Alto"</formula>
    </cfRule>
    <cfRule type="expression" dxfId="17" priority="23">
      <formula>$O68="Moderado"</formula>
    </cfRule>
    <cfRule type="expression" dxfId="16" priority="24">
      <formula>$O68="Bajo"</formula>
    </cfRule>
  </conditionalFormatting>
  <conditionalFormatting sqref="H26">
    <cfRule type="expression" dxfId="15" priority="13">
      <formula>$G26="Crítico"</formula>
    </cfRule>
    <cfRule type="expression" dxfId="14" priority="14">
      <formula>$G26="Alto"</formula>
    </cfRule>
    <cfRule type="expression" dxfId="13" priority="15">
      <formula>$G26="Moderado"</formula>
    </cfRule>
    <cfRule type="expression" dxfId="12" priority="16">
      <formula>$G26="Bajo"</formula>
    </cfRule>
  </conditionalFormatting>
  <conditionalFormatting sqref="H27">
    <cfRule type="expression" dxfId="11" priority="9">
      <formula>$G27="Crítico"</formula>
    </cfRule>
    <cfRule type="expression" dxfId="10" priority="10">
      <formula>$G27="Alto"</formula>
    </cfRule>
    <cfRule type="expression" dxfId="9" priority="11">
      <formula>$G27="Moderado"</formula>
    </cfRule>
    <cfRule type="expression" dxfId="8" priority="12">
      <formula>$G27="Bajo"</formula>
    </cfRule>
  </conditionalFormatting>
  <conditionalFormatting sqref="D63:D69">
    <cfRule type="expression" dxfId="7" priority="5">
      <formula>$G63="Crítico"</formula>
    </cfRule>
    <cfRule type="expression" dxfId="6" priority="6">
      <formula>$G63="Alto"</formula>
    </cfRule>
    <cfRule type="expression" dxfId="5" priority="7">
      <formula>$G63="Moderado"</formula>
    </cfRule>
    <cfRule type="expression" dxfId="4" priority="8">
      <formula>$G63="Bajo"</formula>
    </cfRule>
  </conditionalFormatting>
  <conditionalFormatting sqref="H100">
    <cfRule type="expression" dxfId="3" priority="1">
      <formula>$O100="Crítico"</formula>
    </cfRule>
    <cfRule type="expression" dxfId="2" priority="2">
      <formula>$O100="Alto"</formula>
    </cfRule>
    <cfRule type="expression" dxfId="1" priority="3">
      <formula>$O100="Moderado"</formula>
    </cfRule>
    <cfRule type="expression" dxfId="0" priority="4">
      <formula>$O100="Bajo"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300-000006000000}">
          <x14:formula1>
            <xm:f>'riesgo inherente-Anexo '!$J$2:$J$6</xm:f>
          </x14:formula1>
          <xm:sqref>U3:U103</xm:sqref>
        </x14:dataValidation>
        <x14:dataValidation type="list" allowBlank="1" showInputMessage="1" showErrorMessage="1" xr:uid="{00000000-0002-0000-0300-000005000000}">
          <x14:formula1>
            <xm:f>'riesgo inherente-Anexo '!$I$2:$I$4</xm:f>
          </x14:formula1>
          <xm:sqref>R3:R103 L3:L103</xm:sqref>
        </x14:dataValidation>
        <x14:dataValidation type="list" allowBlank="1" showInputMessage="1" showErrorMessage="1" xr:uid="{00000000-0002-0000-0300-000004000000}">
          <x14:formula1>
            <xm:f>'riesgo inherente-Anexo '!$G$2:$G$6</xm:f>
          </x14:formula1>
          <xm:sqref>J3:J103</xm:sqref>
        </x14:dataValidation>
        <x14:dataValidation type="list" allowBlank="1" showInputMessage="1" showErrorMessage="1" xr:uid="{00000000-0002-0000-0300-000003000000}">
          <x14:formula1>
            <xm:f>'riesgo inherente-Anexo '!$H$2:$H$3</xm:f>
          </x14:formula1>
          <xm:sqref>K3:K103</xm:sqref>
        </x14:dataValidation>
        <x14:dataValidation type="list" allowBlank="1" showInputMessage="1" showErrorMessage="1" xr:uid="{00000000-0002-0000-0300-000002000000}">
          <x14:formula1>
            <xm:f>'riesgo inherente-Anexo '!$F$2:$F$5</xm:f>
          </x14:formula1>
          <xm:sqref>G3:G103</xm:sqref>
        </x14:dataValidation>
        <x14:dataValidation type="list" allowBlank="1" showInputMessage="1" showErrorMessage="1" xr:uid="{00000000-0002-0000-0300-000001000000}">
          <x14:formula1>
            <xm:f>Codificacion!$A$12:$A$16</xm:f>
          </x14:formula1>
          <xm:sqref>E3:F103 M3:N103</xm:sqref>
        </x14:dataValidation>
        <x14:dataValidation type="list" allowBlank="1" showInputMessage="1" showErrorMessage="1" xr:uid="{00000000-0002-0000-0300-000000000000}">
          <x14:formula1>
            <xm:f>'riesgo inherente-Anexo '!$K$2:$K$8</xm:f>
          </x14:formula1>
          <xm:sqref>B3 B6:B103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9D9D4-88C4-49AB-9DB1-571EF2620896}">
  <sheetPr>
    <tabColor theme="5" tint="-0.499984740745262"/>
  </sheetPr>
  <dimension ref="A1:K28"/>
  <sheetViews>
    <sheetView zoomScale="180" zoomScaleNormal="180" workbookViewId="0">
      <pane ySplit="1" topLeftCell="A2" activePane="bottomLeft" state="frozen"/>
      <selection activeCell="B3" sqref="A1:G69"/>
      <selection pane="bottomLeft" activeCell="G13" sqref="G13"/>
    </sheetView>
  </sheetViews>
  <sheetFormatPr baseColWidth="10" defaultColWidth="11.88671875" defaultRowHeight="14.4" x14ac:dyDescent="0.3"/>
  <cols>
    <col min="1" max="1" width="11.33203125" style="241" bestFit="1" customWidth="1"/>
    <col min="2" max="2" width="8.33203125" style="241" bestFit="1" customWidth="1"/>
    <col min="3" max="9" width="11.88671875" style="241"/>
    <col min="10" max="10" width="16.44140625" style="241" customWidth="1"/>
    <col min="11" max="11" width="20.44140625" style="241" customWidth="1"/>
    <col min="12" max="16384" width="11.88671875" style="241"/>
  </cols>
  <sheetData>
    <row r="1" spans="1:11" ht="29.4" thickBot="1" x14ac:dyDescent="0.35">
      <c r="A1" s="248" t="s">
        <v>2447</v>
      </c>
      <c r="B1" s="248" t="s">
        <v>2446</v>
      </c>
      <c r="C1" s="248" t="s">
        <v>2445</v>
      </c>
      <c r="D1" s="248" t="s">
        <v>2444</v>
      </c>
      <c r="F1" s="248" t="s">
        <v>2444</v>
      </c>
      <c r="G1" s="248" t="s">
        <v>2443</v>
      </c>
      <c r="H1" s="241" t="s">
        <v>2442</v>
      </c>
      <c r="I1" s="241" t="s">
        <v>2441</v>
      </c>
      <c r="J1" s="241" t="s">
        <v>2440</v>
      </c>
      <c r="K1" s="241" t="s">
        <v>2439</v>
      </c>
    </row>
    <row r="2" spans="1:11" x14ac:dyDescent="0.3">
      <c r="A2" s="245">
        <v>0</v>
      </c>
      <c r="B2" s="245">
        <v>0</v>
      </c>
      <c r="C2" s="245">
        <v>-999</v>
      </c>
      <c r="D2" s="245" t="s">
        <v>1891</v>
      </c>
      <c r="F2" s="241" t="s">
        <v>1891</v>
      </c>
      <c r="G2" s="241" t="s">
        <v>2050</v>
      </c>
      <c r="H2" s="241" t="s">
        <v>2333</v>
      </c>
      <c r="I2" s="241" t="s">
        <v>2048</v>
      </c>
      <c r="J2" s="241" t="s">
        <v>2438</v>
      </c>
      <c r="K2" s="247" t="s">
        <v>2159</v>
      </c>
    </row>
    <row r="3" spans="1:11" x14ac:dyDescent="0.3">
      <c r="A3" s="245">
        <v>0</v>
      </c>
      <c r="B3" s="245">
        <v>1</v>
      </c>
      <c r="C3" s="245">
        <v>0</v>
      </c>
      <c r="D3" s="245" t="s">
        <v>1891</v>
      </c>
      <c r="F3" s="241" t="s">
        <v>2433</v>
      </c>
      <c r="G3" s="241" t="s">
        <v>2320</v>
      </c>
      <c r="H3" s="241" t="s">
        <v>2049</v>
      </c>
      <c r="I3" s="241" t="s">
        <v>2154</v>
      </c>
      <c r="J3" s="241" t="s">
        <v>2437</v>
      </c>
      <c r="K3" s="246" t="s">
        <v>2076</v>
      </c>
    </row>
    <row r="4" spans="1:11" x14ac:dyDescent="0.3">
      <c r="A4" s="245">
        <v>1</v>
      </c>
      <c r="B4" s="245">
        <v>1</v>
      </c>
      <c r="C4" s="245">
        <f t="shared" ref="C4:C28" si="0">+A4*B4</f>
        <v>1</v>
      </c>
      <c r="D4" s="245" t="s">
        <v>1891</v>
      </c>
      <c r="F4" s="241" t="s">
        <v>1892</v>
      </c>
      <c r="G4" s="241" t="s">
        <v>2365</v>
      </c>
      <c r="I4" s="241" t="s">
        <v>2046</v>
      </c>
      <c r="J4" s="241" t="s">
        <v>2436</v>
      </c>
      <c r="K4" s="246" t="s">
        <v>2183</v>
      </c>
    </row>
    <row r="5" spans="1:11" x14ac:dyDescent="0.3">
      <c r="A5" s="245">
        <v>1</v>
      </c>
      <c r="B5" s="245">
        <v>2</v>
      </c>
      <c r="C5" s="245">
        <f t="shared" si="0"/>
        <v>2</v>
      </c>
      <c r="D5" s="245" t="s">
        <v>1891</v>
      </c>
      <c r="F5" s="241" t="s">
        <v>2432</v>
      </c>
      <c r="G5" s="241" t="s">
        <v>1945</v>
      </c>
      <c r="J5" s="241" t="s">
        <v>2044</v>
      </c>
      <c r="K5" s="246" t="s">
        <v>2062</v>
      </c>
    </row>
    <row r="6" spans="1:11" x14ac:dyDescent="0.3">
      <c r="A6" s="245">
        <v>2</v>
      </c>
      <c r="B6" s="245">
        <v>1</v>
      </c>
      <c r="C6" s="245">
        <f t="shared" si="0"/>
        <v>2</v>
      </c>
      <c r="D6" s="245" t="s">
        <v>1891</v>
      </c>
      <c r="G6" s="241" t="s">
        <v>2435</v>
      </c>
      <c r="J6" s="241" t="s">
        <v>2434</v>
      </c>
      <c r="K6" s="246" t="s">
        <v>2070</v>
      </c>
    </row>
    <row r="7" spans="1:11" x14ac:dyDescent="0.3">
      <c r="A7" s="245">
        <v>1</v>
      </c>
      <c r="B7" s="245">
        <v>3</v>
      </c>
      <c r="C7" s="245">
        <f t="shared" si="0"/>
        <v>3</v>
      </c>
      <c r="D7" s="245" t="s">
        <v>1891</v>
      </c>
      <c r="K7" s="246" t="s">
        <v>2066</v>
      </c>
    </row>
    <row r="8" spans="1:11" ht="15.6" x14ac:dyDescent="0.3">
      <c r="A8" s="245">
        <v>3</v>
      </c>
      <c r="B8" s="245">
        <v>1</v>
      </c>
      <c r="C8" s="245">
        <f t="shared" si="0"/>
        <v>3</v>
      </c>
      <c r="D8" s="245" t="s">
        <v>1891</v>
      </c>
      <c r="K8" s="246" t="s">
        <v>2055</v>
      </c>
    </row>
    <row r="9" spans="1:11" x14ac:dyDescent="0.3">
      <c r="A9" s="245">
        <v>1</v>
      </c>
      <c r="B9" s="245">
        <v>4</v>
      </c>
      <c r="C9" s="245">
        <f t="shared" si="0"/>
        <v>4</v>
      </c>
      <c r="D9" s="245" t="s">
        <v>1891</v>
      </c>
    </row>
    <row r="10" spans="1:11" x14ac:dyDescent="0.3">
      <c r="A10" s="245">
        <v>2</v>
      </c>
      <c r="B10" s="245">
        <v>2</v>
      </c>
      <c r="C10" s="245">
        <f t="shared" si="0"/>
        <v>4</v>
      </c>
      <c r="D10" s="245" t="s">
        <v>1891</v>
      </c>
    </row>
    <row r="11" spans="1:11" x14ac:dyDescent="0.3">
      <c r="A11" s="245">
        <v>4</v>
      </c>
      <c r="B11" s="245">
        <v>1</v>
      </c>
      <c r="C11" s="245">
        <f t="shared" si="0"/>
        <v>4</v>
      </c>
      <c r="D11" s="245" t="s">
        <v>1891</v>
      </c>
    </row>
    <row r="12" spans="1:11" x14ac:dyDescent="0.3">
      <c r="A12" s="245">
        <v>1</v>
      </c>
      <c r="B12" s="245">
        <v>5</v>
      </c>
      <c r="C12" s="245">
        <f t="shared" si="0"/>
        <v>5</v>
      </c>
      <c r="D12" s="245" t="s">
        <v>1891</v>
      </c>
    </row>
    <row r="13" spans="1:11" x14ac:dyDescent="0.3">
      <c r="A13" s="245">
        <v>5</v>
      </c>
      <c r="B13" s="245">
        <v>1</v>
      </c>
      <c r="C13" s="245">
        <f t="shared" si="0"/>
        <v>5</v>
      </c>
      <c r="D13" s="245" t="s">
        <v>1891</v>
      </c>
    </row>
    <row r="14" spans="1:11" x14ac:dyDescent="0.3">
      <c r="A14" s="244">
        <v>2</v>
      </c>
      <c r="B14" s="244">
        <v>3</v>
      </c>
      <c r="C14" s="244">
        <f t="shared" si="0"/>
        <v>6</v>
      </c>
      <c r="D14" s="244" t="s">
        <v>2433</v>
      </c>
    </row>
    <row r="15" spans="1:11" x14ac:dyDescent="0.3">
      <c r="A15" s="244">
        <v>3</v>
      </c>
      <c r="B15" s="244">
        <v>2</v>
      </c>
      <c r="C15" s="244">
        <f t="shared" si="0"/>
        <v>6</v>
      </c>
      <c r="D15" s="244" t="s">
        <v>2433</v>
      </c>
    </row>
    <row r="16" spans="1:11" x14ac:dyDescent="0.3">
      <c r="A16" s="244">
        <v>2</v>
      </c>
      <c r="B16" s="244">
        <v>4</v>
      </c>
      <c r="C16" s="244">
        <f t="shared" si="0"/>
        <v>8</v>
      </c>
      <c r="D16" s="244" t="s">
        <v>2433</v>
      </c>
    </row>
    <row r="17" spans="1:4" x14ac:dyDescent="0.3">
      <c r="A17" s="244">
        <v>4</v>
      </c>
      <c r="B17" s="244">
        <v>2</v>
      </c>
      <c r="C17" s="244">
        <f t="shared" si="0"/>
        <v>8</v>
      </c>
      <c r="D17" s="244" t="s">
        <v>2433</v>
      </c>
    </row>
    <row r="18" spans="1:4" x14ac:dyDescent="0.3">
      <c r="A18" s="244">
        <v>3</v>
      </c>
      <c r="B18" s="244">
        <v>3</v>
      </c>
      <c r="C18" s="244">
        <f t="shared" si="0"/>
        <v>9</v>
      </c>
      <c r="D18" s="244" t="s">
        <v>2433</v>
      </c>
    </row>
    <row r="19" spans="1:4" x14ac:dyDescent="0.3">
      <c r="A19" s="244">
        <v>2</v>
      </c>
      <c r="B19" s="244">
        <v>5</v>
      </c>
      <c r="C19" s="244">
        <f t="shared" si="0"/>
        <v>10</v>
      </c>
      <c r="D19" s="244" t="s">
        <v>2433</v>
      </c>
    </row>
    <row r="20" spans="1:4" x14ac:dyDescent="0.3">
      <c r="A20" s="244">
        <v>5</v>
      </c>
      <c r="B20" s="244">
        <v>2</v>
      </c>
      <c r="C20" s="244">
        <f t="shared" si="0"/>
        <v>10</v>
      </c>
      <c r="D20" s="244" t="s">
        <v>2433</v>
      </c>
    </row>
    <row r="21" spans="1:4" x14ac:dyDescent="0.3">
      <c r="A21" s="243">
        <v>3</v>
      </c>
      <c r="B21" s="243">
        <v>4</v>
      </c>
      <c r="C21" s="243">
        <f t="shared" si="0"/>
        <v>12</v>
      </c>
      <c r="D21" s="243" t="s">
        <v>1892</v>
      </c>
    </row>
    <row r="22" spans="1:4" x14ac:dyDescent="0.3">
      <c r="A22" s="243">
        <v>4</v>
      </c>
      <c r="B22" s="243">
        <v>3</v>
      </c>
      <c r="C22" s="243">
        <f t="shared" si="0"/>
        <v>12</v>
      </c>
      <c r="D22" s="243" t="s">
        <v>1892</v>
      </c>
    </row>
    <row r="23" spans="1:4" x14ac:dyDescent="0.3">
      <c r="A23" s="243">
        <v>3</v>
      </c>
      <c r="B23" s="243">
        <v>5</v>
      </c>
      <c r="C23" s="243">
        <f t="shared" si="0"/>
        <v>15</v>
      </c>
      <c r="D23" s="243" t="s">
        <v>1892</v>
      </c>
    </row>
    <row r="24" spans="1:4" x14ac:dyDescent="0.3">
      <c r="A24" s="243">
        <v>5</v>
      </c>
      <c r="B24" s="243">
        <v>3</v>
      </c>
      <c r="C24" s="243">
        <f t="shared" si="0"/>
        <v>15</v>
      </c>
      <c r="D24" s="243" t="s">
        <v>1892</v>
      </c>
    </row>
    <row r="25" spans="1:4" x14ac:dyDescent="0.3">
      <c r="A25" s="242">
        <v>4</v>
      </c>
      <c r="B25" s="242">
        <v>4</v>
      </c>
      <c r="C25" s="242">
        <f t="shared" si="0"/>
        <v>16</v>
      </c>
      <c r="D25" s="242" t="s">
        <v>2432</v>
      </c>
    </row>
    <row r="26" spans="1:4" x14ac:dyDescent="0.3">
      <c r="A26" s="242">
        <v>4</v>
      </c>
      <c r="B26" s="242">
        <v>5</v>
      </c>
      <c r="C26" s="242">
        <f t="shared" si="0"/>
        <v>20</v>
      </c>
      <c r="D26" s="242" t="s">
        <v>2432</v>
      </c>
    </row>
    <row r="27" spans="1:4" x14ac:dyDescent="0.3">
      <c r="A27" s="242">
        <v>5</v>
      </c>
      <c r="B27" s="242">
        <v>4</v>
      </c>
      <c r="C27" s="242">
        <f t="shared" si="0"/>
        <v>20</v>
      </c>
      <c r="D27" s="242" t="s">
        <v>2432</v>
      </c>
    </row>
    <row r="28" spans="1:4" x14ac:dyDescent="0.3">
      <c r="A28" s="242">
        <v>5</v>
      </c>
      <c r="B28" s="242">
        <v>5</v>
      </c>
      <c r="C28" s="242">
        <f t="shared" si="0"/>
        <v>25</v>
      </c>
      <c r="D28" s="242" t="s">
        <v>2432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3A578-3E42-4293-9459-BAE049E8BC5C}">
  <dimension ref="A1:F17"/>
  <sheetViews>
    <sheetView showGridLines="0" zoomScale="220" zoomScaleNormal="220" workbookViewId="0">
      <selection activeCell="B3" sqref="A1:G69"/>
    </sheetView>
  </sheetViews>
  <sheetFormatPr baseColWidth="10" defaultRowHeight="14.4" x14ac:dyDescent="0.35"/>
  <cols>
    <col min="1" max="1" width="18" style="266" bestFit="1" customWidth="1"/>
    <col min="2" max="2" width="4.33203125" style="269" bestFit="1" customWidth="1"/>
    <col min="3" max="3" width="37.21875" style="266" bestFit="1" customWidth="1"/>
    <col min="4" max="4" width="4.44140625" style="266" bestFit="1" customWidth="1"/>
    <col min="5" max="5" width="35.88671875" style="266" bestFit="1" customWidth="1"/>
    <col min="6" max="16384" width="11.5546875" style="266"/>
  </cols>
  <sheetData>
    <row r="1" spans="1:6" x14ac:dyDescent="0.35">
      <c r="A1" s="273" t="s">
        <v>2606</v>
      </c>
      <c r="B1" s="274" t="s">
        <v>2604</v>
      </c>
      <c r="C1" s="273" t="s">
        <v>2605</v>
      </c>
      <c r="D1" s="273" t="s">
        <v>2604</v>
      </c>
      <c r="E1" s="273" t="s">
        <v>2603</v>
      </c>
    </row>
    <row r="2" spans="1:6" x14ac:dyDescent="0.35">
      <c r="A2" s="268" t="s">
        <v>2494</v>
      </c>
      <c r="B2" s="272" t="s">
        <v>2602</v>
      </c>
      <c r="C2" s="271" t="s">
        <v>2601</v>
      </c>
      <c r="D2" s="271" t="s">
        <v>2600</v>
      </c>
      <c r="E2" s="268" t="s">
        <v>2599</v>
      </c>
    </row>
    <row r="3" spans="1:6" x14ac:dyDescent="0.35">
      <c r="A3" s="268" t="s">
        <v>2360</v>
      </c>
      <c r="B3" s="272" t="s">
        <v>2598</v>
      </c>
      <c r="C3" s="271" t="s">
        <v>2493</v>
      </c>
      <c r="D3" s="271" t="s">
        <v>1804</v>
      </c>
      <c r="E3" s="268" t="s">
        <v>2597</v>
      </c>
    </row>
    <row r="4" spans="1:6" x14ac:dyDescent="0.35">
      <c r="A4" s="268" t="s">
        <v>2596</v>
      </c>
      <c r="B4" s="272" t="s">
        <v>2595</v>
      </c>
      <c r="C4" s="271" t="s">
        <v>2492</v>
      </c>
      <c r="D4" s="271" t="s">
        <v>2594</v>
      </c>
      <c r="E4" s="268" t="s">
        <v>2593</v>
      </c>
    </row>
    <row r="5" spans="1:6" x14ac:dyDescent="0.35">
      <c r="A5" s="268" t="s">
        <v>2114</v>
      </c>
      <c r="B5" s="272" t="s">
        <v>2592</v>
      </c>
      <c r="C5" s="271" t="s">
        <v>2491</v>
      </c>
      <c r="D5" s="271" t="s">
        <v>2591</v>
      </c>
      <c r="E5" s="268" t="s">
        <v>2590</v>
      </c>
    </row>
    <row r="6" spans="1:6" x14ac:dyDescent="0.35">
      <c r="A6" s="268" t="s">
        <v>2489</v>
      </c>
      <c r="B6" s="272" t="s">
        <v>2589</v>
      </c>
      <c r="C6" s="271" t="s">
        <v>2588</v>
      </c>
      <c r="D6" s="271" t="s">
        <v>2587</v>
      </c>
      <c r="E6" s="268" t="s">
        <v>2586</v>
      </c>
    </row>
    <row r="7" spans="1:6" x14ac:dyDescent="0.35">
      <c r="A7" s="268"/>
      <c r="B7" s="272"/>
      <c r="C7" s="271" t="s">
        <v>2488</v>
      </c>
      <c r="D7" s="271" t="s">
        <v>2585</v>
      </c>
      <c r="E7" s="268" t="s">
        <v>2312</v>
      </c>
    </row>
    <row r="8" spans="1:6" x14ac:dyDescent="0.35">
      <c r="A8" s="268"/>
      <c r="B8" s="272"/>
      <c r="C8" s="271" t="s">
        <v>2584</v>
      </c>
      <c r="D8" s="271" t="s">
        <v>2583</v>
      </c>
      <c r="E8" s="268" t="s">
        <v>2582</v>
      </c>
    </row>
    <row r="9" spans="1:6" x14ac:dyDescent="0.35">
      <c r="E9" s="268" t="s">
        <v>2581</v>
      </c>
    </row>
    <row r="11" spans="1:6" x14ac:dyDescent="0.35">
      <c r="B11" s="270" t="s">
        <v>2580</v>
      </c>
      <c r="E11" s="270" t="s">
        <v>2579</v>
      </c>
      <c r="F11" s="266" t="s">
        <v>2578</v>
      </c>
    </row>
    <row r="12" spans="1:6" x14ac:dyDescent="0.35">
      <c r="A12" s="266">
        <v>1</v>
      </c>
      <c r="B12" s="267" t="s">
        <v>2577</v>
      </c>
      <c r="E12" s="267" t="s">
        <v>2576</v>
      </c>
      <c r="F12" s="266" t="s">
        <v>2575</v>
      </c>
    </row>
    <row r="13" spans="1:6" x14ac:dyDescent="0.35">
      <c r="A13" s="266">
        <v>2</v>
      </c>
      <c r="B13" s="267" t="s">
        <v>2574</v>
      </c>
      <c r="E13" s="267" t="s">
        <v>2573</v>
      </c>
      <c r="F13" s="266" t="s">
        <v>2572</v>
      </c>
    </row>
    <row r="14" spans="1:6" x14ac:dyDescent="0.35">
      <c r="A14" s="266">
        <v>3</v>
      </c>
      <c r="B14" s="267" t="s">
        <v>2571</v>
      </c>
      <c r="E14" s="267" t="s">
        <v>2570</v>
      </c>
      <c r="F14" s="266" t="s">
        <v>2569</v>
      </c>
    </row>
    <row r="15" spans="1:6" x14ac:dyDescent="0.35">
      <c r="A15" s="266">
        <v>4</v>
      </c>
      <c r="B15" s="267" t="s">
        <v>2568</v>
      </c>
      <c r="E15" s="267" t="s">
        <v>2567</v>
      </c>
      <c r="F15" s="266" t="s">
        <v>2566</v>
      </c>
    </row>
    <row r="16" spans="1:6" x14ac:dyDescent="0.35">
      <c r="A16" s="266">
        <v>5</v>
      </c>
      <c r="B16" s="267" t="s">
        <v>2565</v>
      </c>
      <c r="E16" s="267" t="s">
        <v>2564</v>
      </c>
      <c r="F16" s="266" t="s">
        <v>2563</v>
      </c>
    </row>
    <row r="17" s="266" customFormat="1" x14ac:dyDescent="0.3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C3D5-8080-455A-94E6-87F3B792CF1D}">
  <sheetPr filterMode="1"/>
  <dimension ref="A1:O30"/>
  <sheetViews>
    <sheetView showGridLines="0" zoomScale="240" zoomScaleNormal="240" workbookViewId="0">
      <pane xSplit="1" ySplit="1" topLeftCell="B3" activePane="bottomRight" state="frozen"/>
      <selection activeCell="B3" sqref="A1:G69"/>
      <selection pane="topRight" activeCell="B3" sqref="A1:G69"/>
      <selection pane="bottomLeft" activeCell="B3" sqref="A1:G69"/>
      <selection pane="bottomRight" activeCell="C23" sqref="C23"/>
    </sheetView>
  </sheetViews>
  <sheetFormatPr baseColWidth="10" defaultRowHeight="13.8" x14ac:dyDescent="0.3"/>
  <cols>
    <col min="1" max="1" width="3" style="250" customWidth="1"/>
    <col min="2" max="2" width="28" style="250" customWidth="1"/>
    <col min="3" max="3" width="13.5546875" style="250" customWidth="1"/>
    <col min="4" max="5" width="3.21875" style="179" bestFit="1" customWidth="1"/>
    <col min="6" max="6" width="3.5546875" style="179" bestFit="1" customWidth="1"/>
    <col min="7" max="7" width="3.33203125" style="179" bestFit="1" customWidth="1"/>
    <col min="8" max="8" width="3.44140625" style="179" bestFit="1" customWidth="1"/>
    <col min="9" max="9" width="3.21875" style="179" bestFit="1" customWidth="1"/>
    <col min="10" max="10" width="3.109375" style="179" bestFit="1" customWidth="1"/>
    <col min="11" max="11" width="3.5546875" style="179" bestFit="1" customWidth="1"/>
    <col min="12" max="12" width="3.21875" style="179" customWidth="1"/>
    <col min="13" max="13" width="3.6640625" style="179" customWidth="1"/>
    <col min="14" max="14" width="3.33203125" style="179" bestFit="1" customWidth="1"/>
    <col min="15" max="15" width="3" style="179" bestFit="1" customWidth="1"/>
    <col min="16" max="16384" width="11.5546875" style="178"/>
  </cols>
  <sheetData>
    <row r="1" spans="1:15" s="258" customFormat="1" ht="15.6" x14ac:dyDescent="0.3">
      <c r="A1" s="293" t="s">
        <v>0</v>
      </c>
      <c r="B1" s="257" t="s">
        <v>1992</v>
      </c>
      <c r="C1" s="257" t="s">
        <v>2675</v>
      </c>
      <c r="D1" s="257" t="s">
        <v>2479</v>
      </c>
      <c r="E1" s="257" t="s">
        <v>2478</v>
      </c>
      <c r="F1" s="257" t="s">
        <v>2477</v>
      </c>
      <c r="G1" s="257" t="s">
        <v>2476</v>
      </c>
      <c r="H1" s="257" t="s">
        <v>2475</v>
      </c>
      <c r="I1" s="257" t="s">
        <v>2474</v>
      </c>
      <c r="J1" s="257" t="s">
        <v>2473</v>
      </c>
      <c r="K1" s="257" t="s">
        <v>2472</v>
      </c>
      <c r="L1" s="257" t="s">
        <v>2471</v>
      </c>
      <c r="M1" s="257" t="s">
        <v>2470</v>
      </c>
      <c r="N1" s="257" t="s">
        <v>2469</v>
      </c>
      <c r="O1" s="257" t="s">
        <v>2468</v>
      </c>
    </row>
    <row r="2" spans="1:15" hidden="1" x14ac:dyDescent="0.3">
      <c r="A2" s="368" t="s">
        <v>2467</v>
      </c>
      <c r="B2" s="252" t="s">
        <v>2480</v>
      </c>
      <c r="C2" s="252" t="s">
        <v>2676</v>
      </c>
      <c r="D2" s="198"/>
      <c r="E2" s="198"/>
      <c r="F2" s="198"/>
      <c r="G2" s="198"/>
      <c r="H2" s="198"/>
      <c r="I2" s="198"/>
      <c r="J2" s="198"/>
      <c r="K2" s="198"/>
      <c r="L2" s="198"/>
      <c r="M2" s="198"/>
      <c r="N2" s="198"/>
      <c r="O2" s="198" t="s">
        <v>2448</v>
      </c>
    </row>
    <row r="3" spans="1:15" ht="20.399999999999999" hidden="1" x14ac:dyDescent="0.3">
      <c r="A3" s="368"/>
      <c r="B3" s="252" t="s">
        <v>2664</v>
      </c>
      <c r="C3" s="252" t="s">
        <v>2677</v>
      </c>
      <c r="D3" s="198"/>
      <c r="E3" s="198"/>
      <c r="F3" s="198" t="s">
        <v>2448</v>
      </c>
      <c r="G3" s="198"/>
      <c r="H3" s="198"/>
      <c r="I3" s="198"/>
      <c r="J3" s="198"/>
      <c r="K3" s="198"/>
      <c r="L3" s="198"/>
      <c r="M3" s="198"/>
      <c r="N3" s="198"/>
      <c r="O3" s="198"/>
    </row>
    <row r="4" spans="1:15" hidden="1" x14ac:dyDescent="0.3">
      <c r="A4" s="368"/>
      <c r="B4" s="252" t="s">
        <v>2466</v>
      </c>
      <c r="C4" s="252" t="s">
        <v>2678</v>
      </c>
      <c r="D4" s="184"/>
      <c r="E4" s="184"/>
      <c r="F4" s="184"/>
      <c r="G4" s="184"/>
      <c r="H4" s="184"/>
      <c r="I4" s="184" t="s">
        <v>2448</v>
      </c>
      <c r="J4" s="184"/>
      <c r="K4" s="184"/>
      <c r="L4" s="184"/>
      <c r="M4" s="184"/>
      <c r="N4" s="184"/>
      <c r="O4" s="184" t="s">
        <v>2448</v>
      </c>
    </row>
    <row r="5" spans="1:15" ht="20.399999999999999" x14ac:dyDescent="0.3">
      <c r="A5" s="368"/>
      <c r="B5" s="252" t="s">
        <v>2465</v>
      </c>
      <c r="C5" s="252" t="s">
        <v>2679</v>
      </c>
      <c r="D5" s="198" t="s">
        <v>2448</v>
      </c>
      <c r="E5" s="198"/>
      <c r="F5" s="198"/>
      <c r="G5" s="198" t="s">
        <v>2448</v>
      </c>
      <c r="H5" s="198"/>
      <c r="I5" s="198"/>
      <c r="J5" s="198" t="s">
        <v>2448</v>
      </c>
      <c r="K5" s="198"/>
      <c r="L5" s="198"/>
      <c r="M5" s="198" t="s">
        <v>2448</v>
      </c>
      <c r="N5" s="198"/>
      <c r="O5" s="198"/>
    </row>
    <row r="6" spans="1:15" ht="20.399999999999999" x14ac:dyDescent="0.3">
      <c r="A6" s="368"/>
      <c r="B6" s="252" t="s">
        <v>2464</v>
      </c>
      <c r="C6" s="252" t="s">
        <v>2679</v>
      </c>
      <c r="D6" s="198" t="s">
        <v>2448</v>
      </c>
      <c r="E6" s="198"/>
      <c r="F6" s="198"/>
      <c r="G6" s="198" t="s">
        <v>2448</v>
      </c>
      <c r="H6" s="198"/>
      <c r="I6" s="198"/>
      <c r="J6" s="198" t="s">
        <v>2448</v>
      </c>
      <c r="K6" s="198"/>
      <c r="L6" s="198"/>
      <c r="M6" s="198" t="s">
        <v>2448</v>
      </c>
      <c r="N6" s="198"/>
      <c r="O6" s="198"/>
    </row>
    <row r="7" spans="1:15" ht="20.399999999999999" x14ac:dyDescent="0.3">
      <c r="A7" s="369" t="s">
        <v>2463</v>
      </c>
      <c r="B7" s="254" t="s">
        <v>2462</v>
      </c>
      <c r="C7" s="254" t="s">
        <v>2679</v>
      </c>
      <c r="D7" s="249" t="s">
        <v>2448</v>
      </c>
      <c r="E7" s="249"/>
      <c r="F7" s="249"/>
      <c r="G7" s="249" t="s">
        <v>2448</v>
      </c>
      <c r="H7" s="249"/>
      <c r="I7" s="249"/>
      <c r="J7" s="249" t="s">
        <v>2448</v>
      </c>
      <c r="K7" s="249"/>
      <c r="L7" s="249"/>
      <c r="M7" s="249" t="s">
        <v>2448</v>
      </c>
      <c r="N7" s="249"/>
      <c r="O7" s="249"/>
    </row>
    <row r="8" spans="1:15" ht="20.399999999999999" hidden="1" x14ac:dyDescent="0.3">
      <c r="A8" s="370"/>
      <c r="B8" s="254" t="s">
        <v>2461</v>
      </c>
      <c r="C8" s="254" t="s">
        <v>2680</v>
      </c>
      <c r="D8" s="249"/>
      <c r="E8" s="249" t="s">
        <v>2448</v>
      </c>
      <c r="F8" s="249"/>
      <c r="G8" s="249"/>
      <c r="H8" s="249" t="s">
        <v>2448</v>
      </c>
      <c r="I8" s="249"/>
      <c r="J8" s="249"/>
      <c r="K8" s="249" t="s">
        <v>2448</v>
      </c>
      <c r="L8" s="249"/>
      <c r="M8" s="249"/>
      <c r="N8" s="249" t="s">
        <v>2448</v>
      </c>
      <c r="O8" s="249"/>
    </row>
    <row r="9" spans="1:15" ht="20.399999999999999" hidden="1" x14ac:dyDescent="0.3">
      <c r="A9" s="371"/>
      <c r="B9" s="254" t="s">
        <v>2665</v>
      </c>
      <c r="C9" s="254" t="s">
        <v>2680</v>
      </c>
      <c r="D9" s="249"/>
      <c r="E9" s="249"/>
      <c r="F9" s="249"/>
      <c r="G9" s="249"/>
      <c r="H9" s="249"/>
      <c r="I9" s="249" t="s">
        <v>2448</v>
      </c>
      <c r="J9" s="249"/>
      <c r="K9" s="249"/>
      <c r="L9" s="249"/>
      <c r="M9" s="249"/>
      <c r="N9" s="249"/>
      <c r="O9" s="249" t="s">
        <v>2448</v>
      </c>
    </row>
    <row r="10" spans="1:15" ht="40.799999999999997" hidden="1" x14ac:dyDescent="0.3">
      <c r="A10" s="372" t="s">
        <v>2460</v>
      </c>
      <c r="B10" s="255" t="s">
        <v>2459</v>
      </c>
      <c r="C10" s="255" t="s">
        <v>2677</v>
      </c>
      <c r="D10" s="192"/>
      <c r="E10" s="192" t="s">
        <v>2448</v>
      </c>
      <c r="F10" s="192"/>
      <c r="G10" s="192"/>
      <c r="H10" s="192"/>
      <c r="I10" s="192"/>
      <c r="J10" s="192"/>
      <c r="K10" s="192" t="s">
        <v>2448</v>
      </c>
      <c r="L10" s="192"/>
      <c r="M10" s="192"/>
      <c r="N10" s="192"/>
      <c r="O10" s="192"/>
    </row>
    <row r="11" spans="1:15" hidden="1" x14ac:dyDescent="0.3">
      <c r="A11" s="372"/>
      <c r="B11" s="255" t="s">
        <v>2629</v>
      </c>
      <c r="C11" s="255" t="s">
        <v>2677</v>
      </c>
      <c r="D11" s="192"/>
      <c r="E11" s="192" t="s">
        <v>2448</v>
      </c>
      <c r="F11" s="192"/>
      <c r="G11" s="192"/>
      <c r="H11" s="192"/>
      <c r="I11" s="192"/>
      <c r="J11" s="192"/>
      <c r="K11" s="192" t="s">
        <v>2448</v>
      </c>
      <c r="L11" s="192"/>
      <c r="M11" s="192"/>
      <c r="N11" s="192"/>
      <c r="O11" s="192"/>
    </row>
    <row r="12" spans="1:15" ht="20.399999999999999" hidden="1" x14ac:dyDescent="0.3">
      <c r="A12" s="372"/>
      <c r="B12" s="255" t="s">
        <v>2458</v>
      </c>
      <c r="C12" s="255" t="s">
        <v>2677</v>
      </c>
      <c r="D12" s="192"/>
      <c r="E12" s="192" t="s">
        <v>2448</v>
      </c>
      <c r="F12" s="192"/>
      <c r="G12" s="192"/>
      <c r="H12" s="192"/>
      <c r="I12" s="192"/>
      <c r="J12" s="192"/>
      <c r="K12" s="192" t="s">
        <v>2448</v>
      </c>
      <c r="L12" s="192"/>
      <c r="M12" s="192"/>
      <c r="N12" s="192"/>
      <c r="O12" s="192"/>
    </row>
    <row r="13" spans="1:15" ht="20.399999999999999" hidden="1" x14ac:dyDescent="0.3">
      <c r="A13" s="372"/>
      <c r="B13" s="255" t="s">
        <v>1970</v>
      </c>
      <c r="C13" s="255" t="s">
        <v>2677</v>
      </c>
      <c r="D13" s="192"/>
      <c r="E13" s="192" t="s">
        <v>2448</v>
      </c>
      <c r="F13" s="192"/>
      <c r="G13" s="192"/>
      <c r="H13" s="192"/>
      <c r="I13" s="192"/>
      <c r="J13" s="192"/>
      <c r="K13" s="192" t="s">
        <v>2448</v>
      </c>
      <c r="L13" s="192"/>
      <c r="M13" s="192"/>
      <c r="N13" s="192"/>
      <c r="O13" s="192"/>
    </row>
    <row r="14" spans="1:15" ht="20.399999999999999" hidden="1" x14ac:dyDescent="0.3">
      <c r="A14" s="372"/>
      <c r="B14" s="255" t="s">
        <v>1969</v>
      </c>
      <c r="C14" s="255" t="s">
        <v>2677</v>
      </c>
      <c r="D14" s="192"/>
      <c r="E14" s="192" t="s">
        <v>2448</v>
      </c>
      <c r="F14" s="192"/>
      <c r="G14" s="192"/>
      <c r="H14" s="192"/>
      <c r="I14" s="192"/>
      <c r="J14" s="192"/>
      <c r="K14" s="192" t="s">
        <v>2448</v>
      </c>
      <c r="L14" s="192"/>
      <c r="M14" s="192"/>
      <c r="N14" s="192"/>
      <c r="O14" s="192"/>
    </row>
    <row r="15" spans="1:15" ht="20.399999999999999" x14ac:dyDescent="0.3">
      <c r="A15" s="373" t="s">
        <v>1999</v>
      </c>
      <c r="B15" s="256" t="s">
        <v>2630</v>
      </c>
      <c r="C15" s="256" t="s">
        <v>2682</v>
      </c>
      <c r="D15" s="187" t="s">
        <v>2448</v>
      </c>
      <c r="E15" s="187" t="s">
        <v>2448</v>
      </c>
      <c r="F15" s="187" t="s">
        <v>2448</v>
      </c>
      <c r="G15" s="187" t="s">
        <v>2448</v>
      </c>
      <c r="H15" s="187" t="s">
        <v>2448</v>
      </c>
      <c r="I15" s="187" t="s">
        <v>2448</v>
      </c>
      <c r="J15" s="187" t="s">
        <v>2448</v>
      </c>
      <c r="K15" s="187" t="s">
        <v>2448</v>
      </c>
      <c r="L15" s="187" t="s">
        <v>2448</v>
      </c>
      <c r="M15" s="187" t="s">
        <v>2448</v>
      </c>
      <c r="N15" s="187" t="s">
        <v>2448</v>
      </c>
      <c r="O15" s="187" t="s">
        <v>2448</v>
      </c>
    </row>
    <row r="16" spans="1:15" hidden="1" x14ac:dyDescent="0.3">
      <c r="A16" s="373"/>
      <c r="B16" s="256" t="s">
        <v>2631</v>
      </c>
      <c r="C16" s="256" t="s">
        <v>2682</v>
      </c>
      <c r="D16" s="187"/>
      <c r="E16" s="187"/>
      <c r="F16" s="187"/>
      <c r="G16" s="187"/>
      <c r="H16" s="187"/>
      <c r="I16" s="187" t="s">
        <v>2448</v>
      </c>
      <c r="J16" s="187"/>
      <c r="K16" s="187"/>
      <c r="L16" s="187"/>
      <c r="M16" s="187"/>
      <c r="N16" s="187"/>
      <c r="O16" s="187" t="s">
        <v>2448</v>
      </c>
    </row>
    <row r="17" spans="1:15" ht="20.399999999999999" hidden="1" x14ac:dyDescent="0.3">
      <c r="A17" s="373"/>
      <c r="B17" s="256" t="s">
        <v>2632</v>
      </c>
      <c r="C17" s="256" t="s">
        <v>2682</v>
      </c>
      <c r="D17" s="187"/>
      <c r="E17" s="187" t="s">
        <v>2448</v>
      </c>
      <c r="F17" s="187"/>
      <c r="G17" s="187"/>
      <c r="H17" s="187" t="s">
        <v>2448</v>
      </c>
      <c r="I17" s="187"/>
      <c r="J17" s="187"/>
      <c r="K17" s="187" t="s">
        <v>2448</v>
      </c>
      <c r="L17" s="187"/>
      <c r="M17" s="187"/>
      <c r="N17" s="187" t="s">
        <v>2448</v>
      </c>
      <c r="O17" s="187"/>
    </row>
    <row r="18" spans="1:15" ht="20.399999999999999" hidden="1" x14ac:dyDescent="0.3">
      <c r="A18" s="374" t="s">
        <v>1996</v>
      </c>
      <c r="B18" s="253" t="s">
        <v>2457</v>
      </c>
      <c r="C18" s="253" t="s">
        <v>2045</v>
      </c>
      <c r="D18" s="184"/>
      <c r="E18" s="184"/>
      <c r="F18" s="184"/>
      <c r="G18" s="184"/>
      <c r="H18" s="184"/>
      <c r="I18" s="184"/>
      <c r="J18" s="184"/>
      <c r="K18" s="184"/>
      <c r="L18" s="184"/>
      <c r="M18" s="184"/>
      <c r="N18" s="184"/>
      <c r="O18" s="184" t="s">
        <v>2448</v>
      </c>
    </row>
    <row r="19" spans="1:15" ht="20.399999999999999" hidden="1" x14ac:dyDescent="0.3">
      <c r="A19" s="374"/>
      <c r="B19" s="253" t="s">
        <v>2456</v>
      </c>
      <c r="C19" s="253" t="s">
        <v>2683</v>
      </c>
      <c r="D19" s="184"/>
      <c r="E19" s="184"/>
      <c r="F19" s="184"/>
      <c r="G19" s="184"/>
      <c r="H19" s="184"/>
      <c r="I19" s="184"/>
      <c r="J19" s="184"/>
      <c r="K19" s="184"/>
      <c r="L19" s="184"/>
      <c r="M19" s="184"/>
      <c r="N19" s="184" t="s">
        <v>2448</v>
      </c>
      <c r="O19" s="184"/>
    </row>
    <row r="20" spans="1:15" x14ac:dyDescent="0.3">
      <c r="A20" s="374"/>
      <c r="B20" s="253" t="s">
        <v>2455</v>
      </c>
      <c r="C20" s="253" t="s">
        <v>2683</v>
      </c>
      <c r="D20" s="184" t="s">
        <v>2448</v>
      </c>
      <c r="E20" s="184"/>
      <c r="F20" s="184"/>
      <c r="G20" s="184"/>
      <c r="H20" s="184"/>
      <c r="I20" s="184"/>
      <c r="J20" s="184"/>
      <c r="K20" s="184"/>
      <c r="L20" s="184"/>
      <c r="M20" s="184"/>
      <c r="N20" s="184"/>
      <c r="O20" s="184"/>
    </row>
    <row r="21" spans="1:15" x14ac:dyDescent="0.3">
      <c r="A21" s="374"/>
      <c r="B21" s="253" t="s">
        <v>2454</v>
      </c>
      <c r="C21" s="253" t="s">
        <v>2683</v>
      </c>
      <c r="D21" s="184" t="s">
        <v>2448</v>
      </c>
      <c r="E21" s="184" t="s">
        <v>2448</v>
      </c>
      <c r="F21" s="184" t="s">
        <v>2448</v>
      </c>
      <c r="G21" s="184" t="s">
        <v>2448</v>
      </c>
      <c r="H21" s="184" t="s">
        <v>2448</v>
      </c>
      <c r="I21" s="184" t="s">
        <v>2448</v>
      </c>
      <c r="J21" s="184" t="s">
        <v>2448</v>
      </c>
      <c r="K21" s="184" t="s">
        <v>2448</v>
      </c>
      <c r="L21" s="184" t="s">
        <v>2448</v>
      </c>
      <c r="M21" s="184" t="s">
        <v>2448</v>
      </c>
      <c r="N21" s="184" t="s">
        <v>2448</v>
      </c>
      <c r="O21" s="184" t="s">
        <v>2448</v>
      </c>
    </row>
    <row r="22" spans="1:15" hidden="1" x14ac:dyDescent="0.3">
      <c r="A22" s="374"/>
      <c r="B22" s="253" t="s">
        <v>2453</v>
      </c>
      <c r="C22" s="253" t="s">
        <v>2680</v>
      </c>
      <c r="D22" s="184"/>
      <c r="E22" s="184"/>
      <c r="F22" s="184" t="s">
        <v>2448</v>
      </c>
      <c r="G22" s="184"/>
      <c r="H22" s="184"/>
      <c r="I22" s="184"/>
      <c r="J22" s="184"/>
      <c r="K22" s="184"/>
      <c r="L22" s="184"/>
      <c r="M22" s="184"/>
      <c r="N22" s="184"/>
      <c r="O22" s="184"/>
    </row>
    <row r="23" spans="1:15" x14ac:dyDescent="0.3">
      <c r="A23" s="374"/>
      <c r="B23" s="253" t="s">
        <v>2452</v>
      </c>
      <c r="C23" s="253" t="s">
        <v>2684</v>
      </c>
      <c r="D23" s="184" t="s">
        <v>2448</v>
      </c>
      <c r="E23" s="184" t="s">
        <v>2448</v>
      </c>
      <c r="F23" s="184" t="s">
        <v>2448</v>
      </c>
      <c r="G23" s="184" t="s">
        <v>2448</v>
      </c>
      <c r="H23" s="184" t="s">
        <v>2448</v>
      </c>
      <c r="I23" s="184" t="s">
        <v>2448</v>
      </c>
      <c r="J23" s="184" t="s">
        <v>2448</v>
      </c>
      <c r="K23" s="184" t="s">
        <v>2448</v>
      </c>
      <c r="L23" s="184" t="s">
        <v>2448</v>
      </c>
      <c r="M23" s="184" t="s">
        <v>2448</v>
      </c>
      <c r="N23" s="184" t="s">
        <v>2448</v>
      </c>
      <c r="O23" s="184" t="s">
        <v>2448</v>
      </c>
    </row>
    <row r="24" spans="1:15" hidden="1" x14ac:dyDescent="0.3">
      <c r="A24" s="374"/>
      <c r="B24" s="253" t="s">
        <v>2451</v>
      </c>
      <c r="C24" s="253" t="s">
        <v>2684</v>
      </c>
      <c r="D24" s="184"/>
      <c r="E24" s="184"/>
      <c r="F24" s="184"/>
      <c r="G24" s="184"/>
      <c r="H24" s="184" t="s">
        <v>2448</v>
      </c>
      <c r="I24" s="184"/>
      <c r="J24" s="184"/>
      <c r="K24" s="184"/>
      <c r="L24" s="184"/>
      <c r="M24" s="184"/>
      <c r="N24" s="184" t="s">
        <v>2448</v>
      </c>
      <c r="O24" s="184"/>
    </row>
    <row r="25" spans="1:15" ht="30.6" hidden="1" x14ac:dyDescent="0.3">
      <c r="A25" s="374"/>
      <c r="B25" s="253" t="s">
        <v>1957</v>
      </c>
      <c r="C25" s="253" t="s">
        <v>2679</v>
      </c>
      <c r="D25" s="184"/>
      <c r="E25" s="184"/>
      <c r="F25" s="184"/>
      <c r="G25" s="184"/>
      <c r="H25" s="184"/>
      <c r="I25" s="184" t="s">
        <v>2448</v>
      </c>
      <c r="J25" s="184"/>
      <c r="K25" s="184"/>
      <c r="L25" s="184"/>
      <c r="M25" s="184"/>
      <c r="N25" s="184" t="s">
        <v>2448</v>
      </c>
      <c r="O25" s="184"/>
    </row>
    <row r="26" spans="1:15" hidden="1" x14ac:dyDescent="0.3">
      <c r="A26" s="374"/>
      <c r="B26" s="253" t="s">
        <v>2669</v>
      </c>
      <c r="C26" s="253" t="s">
        <v>2679</v>
      </c>
      <c r="D26" s="184"/>
      <c r="E26" s="184"/>
      <c r="F26" s="184"/>
      <c r="G26" s="184"/>
      <c r="H26" s="184"/>
      <c r="I26" s="184"/>
      <c r="J26" s="184" t="s">
        <v>2448</v>
      </c>
      <c r="K26" s="184"/>
      <c r="L26" s="184"/>
      <c r="M26" s="184"/>
      <c r="N26" s="184"/>
      <c r="O26" s="184"/>
    </row>
    <row r="27" spans="1:15" ht="20.399999999999999" hidden="1" x14ac:dyDescent="0.3">
      <c r="A27" s="374"/>
      <c r="B27" s="253" t="s">
        <v>2450</v>
      </c>
      <c r="C27" s="253" t="s">
        <v>2681</v>
      </c>
      <c r="D27" s="184"/>
      <c r="E27" s="184"/>
      <c r="F27" s="184"/>
      <c r="G27" s="184"/>
      <c r="H27" s="184"/>
      <c r="I27" s="184"/>
      <c r="J27" s="184"/>
      <c r="K27" s="184" t="s">
        <v>2448</v>
      </c>
      <c r="L27" s="184"/>
      <c r="M27" s="184"/>
      <c r="N27" s="184"/>
      <c r="O27" s="184"/>
    </row>
    <row r="28" spans="1:15" hidden="1" x14ac:dyDescent="0.3">
      <c r="A28" s="374"/>
      <c r="B28" s="253" t="s">
        <v>2449</v>
      </c>
      <c r="C28" s="253" t="s">
        <v>2683</v>
      </c>
      <c r="D28" s="184"/>
      <c r="E28" s="184"/>
      <c r="F28" s="184"/>
      <c r="G28" s="184"/>
      <c r="H28" s="184"/>
      <c r="I28" s="184"/>
      <c r="J28" s="184"/>
      <c r="K28" s="184"/>
      <c r="L28" s="184" t="s">
        <v>2448</v>
      </c>
      <c r="M28" s="184"/>
      <c r="N28" s="184"/>
      <c r="O28" s="184"/>
    </row>
    <row r="29" spans="1:15" hidden="1" x14ac:dyDescent="0.3">
      <c r="A29" s="374"/>
      <c r="B29" s="253" t="s">
        <v>2637</v>
      </c>
      <c r="C29" s="253" t="s">
        <v>2635</v>
      </c>
      <c r="D29" s="184"/>
      <c r="E29" s="184"/>
      <c r="F29" s="184"/>
      <c r="G29" s="184"/>
      <c r="H29" s="184"/>
      <c r="I29" s="184"/>
      <c r="J29" s="184"/>
      <c r="K29" s="184"/>
      <c r="L29" s="184"/>
      <c r="M29" s="184"/>
      <c r="N29" s="184" t="s">
        <v>2448</v>
      </c>
      <c r="O29" s="184"/>
    </row>
    <row r="30" spans="1:15" ht="20.399999999999999" hidden="1" x14ac:dyDescent="0.3">
      <c r="A30" s="374"/>
      <c r="B30" s="253" t="s">
        <v>2685</v>
      </c>
      <c r="C30" s="253" t="s">
        <v>2686</v>
      </c>
      <c r="D30" s="184"/>
      <c r="E30" s="184"/>
      <c r="F30" s="184"/>
      <c r="G30" s="184"/>
      <c r="H30" s="184"/>
      <c r="I30" s="184"/>
      <c r="J30" s="184"/>
      <c r="K30" s="184"/>
      <c r="L30" s="184"/>
      <c r="M30" s="184"/>
      <c r="N30" s="184" t="s">
        <v>2448</v>
      </c>
      <c r="O30" s="184"/>
    </row>
  </sheetData>
  <autoFilter ref="A1:O30" xr:uid="{8B01C3D5-8080-455A-94E6-87F3B792CF1D}">
    <filterColumn colId="3">
      <customFilters>
        <customFilter operator="notEqual" val=" "/>
      </customFilters>
    </filterColumn>
  </autoFilter>
  <mergeCells count="5">
    <mergeCell ref="A2:A6"/>
    <mergeCell ref="A7:A9"/>
    <mergeCell ref="A10:A14"/>
    <mergeCell ref="A15:A17"/>
    <mergeCell ref="A18:A30"/>
  </mergeCells>
  <pageMargins left="0.7" right="0.7" top="0.75" bottom="0.75" header="0.3" footer="0.3"/>
  <pageSetup orientation="portrait" horizontalDpi="4294967293"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C6890-ABE5-49B4-A1FC-5F8FAB748E7D}">
  <dimension ref="A1:J10"/>
  <sheetViews>
    <sheetView showGridLines="0" tabSelected="1" zoomScale="190" zoomScaleNormal="190" workbookViewId="0">
      <pane xSplit="2" ySplit="1" topLeftCell="C2" activePane="bottomRight" state="frozen"/>
      <selection activeCell="B3" sqref="A1:G69"/>
      <selection pane="topRight" activeCell="B3" sqref="A1:G69"/>
      <selection pane="bottomLeft" activeCell="B3" sqref="A1:G69"/>
      <selection pane="bottomRight" activeCell="I10" sqref="I10"/>
    </sheetView>
  </sheetViews>
  <sheetFormatPr baseColWidth="10" defaultRowHeight="13.8" x14ac:dyDescent="0.3"/>
  <cols>
    <col min="1" max="1" width="6.21875" style="56" bestFit="1" customWidth="1"/>
    <col min="2" max="2" width="25.109375" style="56" customWidth="1"/>
    <col min="3" max="3" width="5.5546875" style="160" bestFit="1" customWidth="1"/>
    <col min="4" max="4" width="9.21875" style="56" bestFit="1" customWidth="1"/>
    <col min="5" max="5" width="6.109375" style="56" bestFit="1" customWidth="1"/>
    <col min="6" max="6" width="8.33203125" style="56" bestFit="1" customWidth="1"/>
    <col min="7" max="7" width="8.88671875" style="56" bestFit="1" customWidth="1"/>
    <col min="8" max="8" width="7.44140625" style="56" bestFit="1" customWidth="1"/>
    <col min="9" max="9" width="8.33203125" style="56" bestFit="1" customWidth="1"/>
    <col min="10" max="10" width="22.109375" style="94" bestFit="1" customWidth="1"/>
    <col min="11" max="16384" width="11.5546875" style="56"/>
  </cols>
  <sheetData>
    <row r="1" spans="1:10" s="155" customFormat="1" ht="20.399999999999999" x14ac:dyDescent="0.3">
      <c r="A1" s="212" t="s">
        <v>2012</v>
      </c>
      <c r="B1" s="212" t="s">
        <v>2011</v>
      </c>
      <c r="C1" s="212" t="s">
        <v>0</v>
      </c>
      <c r="D1" s="212" t="s">
        <v>2010</v>
      </c>
      <c r="E1" s="212" t="s">
        <v>2009</v>
      </c>
      <c r="F1" s="212" t="s">
        <v>2008</v>
      </c>
      <c r="G1" s="212" t="s">
        <v>2007</v>
      </c>
      <c r="H1" s="212" t="s">
        <v>2006</v>
      </c>
      <c r="I1" s="212" t="s">
        <v>2005</v>
      </c>
      <c r="J1" s="212" t="s">
        <v>2004</v>
      </c>
    </row>
    <row r="2" spans="1:10" x14ac:dyDescent="0.3">
      <c r="A2" s="208">
        <v>100000</v>
      </c>
      <c r="B2" s="207" t="str">
        <f>PROPER(VLOOKUP(A2,cuc!$A$3:$H$2090,2,FALSE))</f>
        <v>Activo</v>
      </c>
      <c r="C2" s="206" t="s">
        <v>1996</v>
      </c>
      <c r="D2" s="259">
        <f>VLOOKUP(A2,cuc!$A$3:$H$2088,8,FALSE)</f>
        <v>240498234252.85001</v>
      </c>
      <c r="E2" s="211">
        <v>0.05</v>
      </c>
      <c r="F2" s="259">
        <f t="shared" ref="F2:F7" si="0">+D2*E2</f>
        <v>12024911712.642502</v>
      </c>
      <c r="G2" s="259">
        <v>0</v>
      </c>
      <c r="H2" s="259">
        <v>0</v>
      </c>
      <c r="I2" s="259">
        <f t="shared" ref="I2:I8" si="1">IF(+F2+G2+H2&gt;0,+F2+G2+H2,0)</f>
        <v>12024911712.642502</v>
      </c>
      <c r="J2" s="210" t="s">
        <v>2003</v>
      </c>
    </row>
    <row r="3" spans="1:10" x14ac:dyDescent="0.3">
      <c r="A3" s="208">
        <v>110500</v>
      </c>
      <c r="B3" s="207" t="str">
        <f>PROPER(VLOOKUP(A3,cuc!$A$3:$H$2090,2,FALSE))</f>
        <v xml:space="preserve">      Caja</v>
      </c>
      <c r="C3" s="206" t="s">
        <v>1996</v>
      </c>
      <c r="D3" s="259">
        <f>VLOOKUP(A3,cuc!$A$3:$H$2088,8,FALSE)</f>
        <v>14536419</v>
      </c>
      <c r="E3" s="209">
        <v>0.4</v>
      </c>
      <c r="F3" s="259">
        <f t="shared" si="0"/>
        <v>5814567.6000000006</v>
      </c>
      <c r="G3" s="259">
        <f>-F3</f>
        <v>-5814567.6000000006</v>
      </c>
      <c r="H3" s="259">
        <f>-G3*10%</f>
        <v>581456.76000000013</v>
      </c>
      <c r="I3" s="259">
        <f t="shared" si="1"/>
        <v>581456.76000000013</v>
      </c>
      <c r="J3" s="204" t="s">
        <v>2002</v>
      </c>
    </row>
    <row r="4" spans="1:10" x14ac:dyDescent="0.3">
      <c r="A4" s="208">
        <v>111000</v>
      </c>
      <c r="B4" s="207" t="str">
        <f>PROPER(VLOOKUP(A4,cuc!$A$3:$H$2090,2,FALSE))</f>
        <v xml:space="preserve">      Bancos Y Otras Entidades Con Actividad Financiera</v>
      </c>
      <c r="C4" s="206" t="s">
        <v>1996</v>
      </c>
      <c r="D4" s="259">
        <f>VLOOKUP(A4,cuc!$A$3:$H$2088,8,FALSE)</f>
        <v>13887304988.5</v>
      </c>
      <c r="E4" s="209">
        <v>0.2</v>
      </c>
      <c r="F4" s="259">
        <f t="shared" si="0"/>
        <v>2777460997.7000003</v>
      </c>
      <c r="G4" s="294">
        <v>-1000000000</v>
      </c>
      <c r="H4" s="259">
        <f>-G4*10%</f>
        <v>100000000</v>
      </c>
      <c r="I4" s="259">
        <f t="shared" si="1"/>
        <v>1877460997.7000003</v>
      </c>
      <c r="J4" s="204" t="s">
        <v>2001</v>
      </c>
    </row>
    <row r="5" spans="1:10" x14ac:dyDescent="0.3">
      <c r="A5" s="208">
        <v>111510</v>
      </c>
      <c r="B5" s="207" t="str">
        <f>PROPER(VLOOKUP(A5,cuc!$A$3:$H$2090,2,FALSE))</f>
        <v xml:space="preserve">         Inversiones A Corto Plazo, Clasificados Como Equivalentes Al Efectivo</v>
      </c>
      <c r="C5" s="206" t="s">
        <v>2000</v>
      </c>
      <c r="D5" s="259">
        <f>VLOOKUP(A5,cuc!$A$3:$H$2088,8,FALSE)</f>
        <v>990000000</v>
      </c>
      <c r="E5" s="211">
        <v>0.5</v>
      </c>
      <c r="F5" s="259">
        <f t="shared" si="0"/>
        <v>495000000</v>
      </c>
      <c r="G5" s="259">
        <v>0</v>
      </c>
      <c r="H5" s="259">
        <f>+G5*-10%</f>
        <v>0</v>
      </c>
      <c r="I5" s="259">
        <f t="shared" si="1"/>
        <v>495000000</v>
      </c>
      <c r="J5" s="204" t="s">
        <v>2670</v>
      </c>
    </row>
    <row r="6" spans="1:10" x14ac:dyDescent="0.3">
      <c r="A6" s="208">
        <v>122600</v>
      </c>
      <c r="B6" s="207" t="str">
        <f>PROPER(VLOOKUP(A6,cuc!$A$3:$H$2090,2,FALSE))</f>
        <v xml:space="preserve">      Otras Inversiones En Instrumentos De Patrimonio</v>
      </c>
      <c r="C6" s="206" t="s">
        <v>2000</v>
      </c>
      <c r="D6" s="259">
        <f>VLOOKUP(A6,cuc!$A$3:$H$2088,8,FALSE)</f>
        <v>264364594.50999999</v>
      </c>
      <c r="E6" s="211">
        <v>0.5</v>
      </c>
      <c r="F6" s="259">
        <f t="shared" si="0"/>
        <v>132182297.255</v>
      </c>
      <c r="G6" s="259">
        <v>0</v>
      </c>
      <c r="H6" s="259">
        <f>+G6*-10%</f>
        <v>0</v>
      </c>
      <c r="I6" s="259">
        <f t="shared" si="1"/>
        <v>132182297.255</v>
      </c>
      <c r="J6" s="204" t="s">
        <v>2482</v>
      </c>
    </row>
    <row r="7" spans="1:10" x14ac:dyDescent="0.3">
      <c r="A7" s="208">
        <v>140000</v>
      </c>
      <c r="B7" s="207" t="str">
        <f>PROPER(VLOOKUP(A7,cuc!$A$3:$H$2090,2,FALSE))</f>
        <v xml:space="preserve">   Cartera De CrÉditos</v>
      </c>
      <c r="C7" s="206" t="s">
        <v>1999</v>
      </c>
      <c r="D7" s="259">
        <f>+'1. SARC - Calidad Cartera'!H72</f>
        <v>218485565088.07001</v>
      </c>
      <c r="E7" s="209">
        <v>0.1</v>
      </c>
      <c r="F7" s="259">
        <f t="shared" si="0"/>
        <v>21848556508.807003</v>
      </c>
      <c r="G7" s="259">
        <f>-cuc!H338-cuc!H505</f>
        <v>-10569980703.029999</v>
      </c>
      <c r="H7" s="259">
        <v>0</v>
      </c>
      <c r="I7" s="259">
        <f t="shared" si="1"/>
        <v>11278575805.777004</v>
      </c>
      <c r="J7" s="204" t="s">
        <v>1998</v>
      </c>
    </row>
    <row r="8" spans="1:10" x14ac:dyDescent="0.3">
      <c r="A8" s="208">
        <v>170000</v>
      </c>
      <c r="B8" s="207" t="str">
        <f>PROPER(VLOOKUP(A8,cuc!$A$3:$H$2090,2,FALSE))</f>
        <v xml:space="preserve">   Activos Materiales</v>
      </c>
      <c r="C8" s="206" t="s">
        <v>1996</v>
      </c>
      <c r="D8" s="259">
        <f>VLOOKUP(A8,cuc!$A$3:$H$2088,8,FALSE)</f>
        <v>10449288331.799999</v>
      </c>
      <c r="E8" s="205">
        <v>1</v>
      </c>
      <c r="F8" s="259">
        <f>+SUM(D8:D8)</f>
        <v>10449288331.799999</v>
      </c>
      <c r="G8" s="259">
        <f>-F8</f>
        <v>-10449288331.799999</v>
      </c>
      <c r="H8" s="259">
        <f>-G8*10%</f>
        <v>1044928833.1799999</v>
      </c>
      <c r="I8" s="259">
        <f t="shared" si="1"/>
        <v>1044928833.1799999</v>
      </c>
      <c r="J8" s="204" t="s">
        <v>1997</v>
      </c>
    </row>
    <row r="9" spans="1:10" x14ac:dyDescent="0.3">
      <c r="A9" s="73"/>
      <c r="B9" s="73" t="s">
        <v>1995</v>
      </c>
      <c r="C9" s="73"/>
      <c r="D9" s="73"/>
      <c r="E9" s="73"/>
      <c r="F9" s="260"/>
      <c r="G9" s="260"/>
      <c r="H9" s="260"/>
      <c r="I9" s="260">
        <f>+SUM(I2:I8)</f>
        <v>26853641103.314507</v>
      </c>
      <c r="J9" s="71"/>
    </row>
    <row r="10" spans="1:10" x14ac:dyDescent="0.3">
      <c r="A10" s="73"/>
      <c r="B10" s="73" t="s">
        <v>2486</v>
      </c>
      <c r="C10" s="73"/>
      <c r="D10" s="73"/>
      <c r="E10" s="73"/>
      <c r="F10" s="73"/>
      <c r="G10" s="73"/>
      <c r="H10" s="203">
        <f>+I10/I9</f>
        <v>2.5408158807417167</v>
      </c>
      <c r="I10" s="260">
        <f>+cuc!H1069-cuc!H1070+cuc!H1076</f>
        <v>68230157771.040009</v>
      </c>
    </row>
  </sheetData>
  <pageMargins left="0.7" right="0.7" top="0.75" bottom="0.75" header="0.3" footer="0.3"/>
  <pageSetup orientation="portrait" horizontalDpi="4294967293" verticalDpi="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sheetPr filterMode="1"/>
  <dimension ref="A1:L2098"/>
  <sheetViews>
    <sheetView showGridLines="0" zoomScale="140" zoomScaleNormal="140" workbookViewId="0">
      <pane xSplit="2" ySplit="2" topLeftCell="C1550" activePane="bottomRight" state="frozen"/>
      <selection activeCell="B3" sqref="A1:G69"/>
      <selection pane="topRight" activeCell="B3" sqref="A1:G69"/>
      <selection pane="bottomLeft" activeCell="B3" sqref="A1:G69"/>
      <selection pane="bottomRight" activeCell="H1550" sqref="H1550"/>
    </sheetView>
  </sheetViews>
  <sheetFormatPr baseColWidth="10" defaultRowHeight="13.8" x14ac:dyDescent="0.25"/>
  <cols>
    <col min="1" max="1" width="7.88671875" style="1" bestFit="1" customWidth="1"/>
    <col min="2" max="2" width="39.44140625" style="1" customWidth="1"/>
    <col min="3" max="8" width="15.44140625" style="2" bestFit="1" customWidth="1"/>
    <col min="9" max="9" width="16.88671875" style="1" bestFit="1" customWidth="1"/>
    <col min="10" max="10" width="15.44140625" style="1" bestFit="1" customWidth="1"/>
    <col min="11" max="11" width="14.44140625" style="1" bestFit="1" customWidth="1"/>
    <col min="12" max="12" width="13.5546875" style="1" bestFit="1" customWidth="1"/>
    <col min="13" max="16384" width="11.5546875" style="1"/>
  </cols>
  <sheetData>
    <row r="1" spans="1:10" x14ac:dyDescent="0.25">
      <c r="H1" s="129" t="s">
        <v>2674</v>
      </c>
    </row>
    <row r="2" spans="1:10" x14ac:dyDescent="0.25">
      <c r="A2" s="7" t="s">
        <v>1404</v>
      </c>
      <c r="B2" s="7" t="s">
        <v>1403</v>
      </c>
      <c r="C2" s="6">
        <v>42735</v>
      </c>
      <c r="D2" s="6">
        <v>43100</v>
      </c>
      <c r="E2" s="6">
        <v>43465</v>
      </c>
      <c r="F2" s="6">
        <v>43830</v>
      </c>
      <c r="G2" s="6">
        <v>44196</v>
      </c>
      <c r="H2" s="6">
        <v>44470</v>
      </c>
      <c r="I2" s="1" t="s">
        <v>2481</v>
      </c>
    </row>
    <row r="3" spans="1:10" x14ac:dyDescent="0.25">
      <c r="A3" s="5">
        <v>100000</v>
      </c>
      <c r="B3" s="4" t="s">
        <v>1402</v>
      </c>
      <c r="C3" s="3">
        <v>168673656612.62</v>
      </c>
      <c r="D3" s="3">
        <v>182656303449.5</v>
      </c>
      <c r="E3" s="3">
        <v>196365388214.67001</v>
      </c>
      <c r="F3" s="3">
        <v>206783572156.70001</v>
      </c>
      <c r="G3" s="3">
        <v>230893746306.06</v>
      </c>
      <c r="H3" s="315">
        <v>240498234252.85001</v>
      </c>
      <c r="I3" s="2">
        <f>MAX(C3:H3)</f>
        <v>240498234252.85001</v>
      </c>
    </row>
    <row r="4" spans="1:10" x14ac:dyDescent="0.25">
      <c r="A4" s="5">
        <v>110000</v>
      </c>
      <c r="B4" s="4" t="s">
        <v>1401</v>
      </c>
      <c r="C4" s="3">
        <v>4461546752.3599997</v>
      </c>
      <c r="D4" s="3">
        <v>5690797336.0699997</v>
      </c>
      <c r="E4" s="3">
        <v>11906072559.34</v>
      </c>
      <c r="F4" s="3">
        <v>24816650906.029999</v>
      </c>
      <c r="G4" s="3">
        <v>12978386821.209999</v>
      </c>
      <c r="H4" s="315">
        <v>14891841407.5</v>
      </c>
      <c r="I4" s="2">
        <f t="shared" ref="I4:I67" si="0">MAX(C4:H4)</f>
        <v>24816650906.029999</v>
      </c>
      <c r="J4" s="287"/>
    </row>
    <row r="5" spans="1:10" x14ac:dyDescent="0.25">
      <c r="A5" s="5">
        <v>110500</v>
      </c>
      <c r="B5" s="4" t="s">
        <v>1400</v>
      </c>
      <c r="C5" s="3">
        <v>3509952</v>
      </c>
      <c r="D5" s="3">
        <v>3262103</v>
      </c>
      <c r="E5" s="3">
        <v>4372103</v>
      </c>
      <c r="F5" s="3">
        <v>5699489</v>
      </c>
      <c r="G5" s="3">
        <v>4445220</v>
      </c>
      <c r="H5" s="315">
        <v>14536419</v>
      </c>
      <c r="I5" s="2">
        <f t="shared" si="0"/>
        <v>14536419</v>
      </c>
    </row>
    <row r="6" spans="1:10" x14ac:dyDescent="0.25">
      <c r="A6" s="5">
        <v>110505</v>
      </c>
      <c r="B6" s="4" t="s">
        <v>1399</v>
      </c>
      <c r="C6" s="3">
        <v>73924</v>
      </c>
      <c r="D6" s="3">
        <v>0</v>
      </c>
      <c r="E6" s="3">
        <v>0</v>
      </c>
      <c r="F6" s="3">
        <v>0</v>
      </c>
      <c r="G6" s="3">
        <v>0</v>
      </c>
      <c r="H6" s="315">
        <v>0</v>
      </c>
      <c r="I6" s="2">
        <f t="shared" si="0"/>
        <v>73924</v>
      </c>
    </row>
    <row r="7" spans="1:10" x14ac:dyDescent="0.25">
      <c r="A7" s="5">
        <v>110510</v>
      </c>
      <c r="B7" s="4" t="s">
        <v>1398</v>
      </c>
      <c r="C7" s="3">
        <v>3436028</v>
      </c>
      <c r="D7" s="3">
        <v>3262103</v>
      </c>
      <c r="E7" s="3">
        <v>4372103</v>
      </c>
      <c r="F7" s="3">
        <v>5699489</v>
      </c>
      <c r="G7" s="3">
        <v>4445220</v>
      </c>
      <c r="H7" s="315">
        <v>14536419</v>
      </c>
      <c r="I7" s="2">
        <f t="shared" si="0"/>
        <v>14536419</v>
      </c>
    </row>
    <row r="8" spans="1:10" x14ac:dyDescent="0.25">
      <c r="A8" s="5">
        <v>111000</v>
      </c>
      <c r="B8" s="4" t="s">
        <v>1397</v>
      </c>
      <c r="C8" s="3">
        <v>2922036800.3600001</v>
      </c>
      <c r="D8" s="3">
        <v>3593535233.0700002</v>
      </c>
      <c r="E8" s="3">
        <v>10313700456.34</v>
      </c>
      <c r="F8" s="3">
        <v>23194951417.029999</v>
      </c>
      <c r="G8" s="3">
        <v>10099941601.209999</v>
      </c>
      <c r="H8" s="315">
        <v>13887304988.5</v>
      </c>
      <c r="I8" s="2">
        <f t="shared" si="0"/>
        <v>23194951417.029999</v>
      </c>
    </row>
    <row r="9" spans="1:10" x14ac:dyDescent="0.25">
      <c r="A9" s="5">
        <v>111005</v>
      </c>
      <c r="B9" s="4" t="s">
        <v>1014</v>
      </c>
      <c r="C9" s="3">
        <v>2922036800.3600001</v>
      </c>
      <c r="D9" s="3">
        <v>3593535233.0700002</v>
      </c>
      <c r="E9" s="3">
        <v>10313700456.34</v>
      </c>
      <c r="F9" s="3">
        <v>23194951417.029999</v>
      </c>
      <c r="G9" s="3">
        <v>10099941601.209999</v>
      </c>
      <c r="H9" s="315">
        <v>13887304988.5</v>
      </c>
      <c r="I9" s="2">
        <f t="shared" si="0"/>
        <v>23194951417.029999</v>
      </c>
    </row>
    <row r="10" spans="1:10" hidden="1" x14ac:dyDescent="0.25">
      <c r="A10" s="5">
        <v>111010</v>
      </c>
      <c r="B10" s="4" t="s">
        <v>1013</v>
      </c>
      <c r="C10" s="3">
        <v>0</v>
      </c>
      <c r="D10" s="3">
        <v>0</v>
      </c>
      <c r="E10" s="3">
        <v>0</v>
      </c>
      <c r="F10" s="3">
        <v>0</v>
      </c>
      <c r="G10" s="3">
        <v>0</v>
      </c>
      <c r="H10" s="315">
        <v>0</v>
      </c>
      <c r="I10" s="2">
        <f t="shared" si="0"/>
        <v>0</v>
      </c>
    </row>
    <row r="11" spans="1:10" hidden="1" x14ac:dyDescent="0.25">
      <c r="A11" s="5">
        <v>111015</v>
      </c>
      <c r="B11" s="4" t="s">
        <v>1396</v>
      </c>
      <c r="C11" s="3">
        <v>0</v>
      </c>
      <c r="D11" s="3">
        <v>0</v>
      </c>
      <c r="E11" s="3">
        <v>0</v>
      </c>
      <c r="F11" s="3">
        <v>0</v>
      </c>
      <c r="G11" s="3">
        <v>0</v>
      </c>
      <c r="H11" s="315">
        <v>0</v>
      </c>
      <c r="I11" s="2">
        <f t="shared" si="0"/>
        <v>0</v>
      </c>
    </row>
    <row r="12" spans="1:10" hidden="1" x14ac:dyDescent="0.25">
      <c r="A12" s="5">
        <v>111020</v>
      </c>
      <c r="B12" s="4" t="s">
        <v>1011</v>
      </c>
      <c r="C12" s="3">
        <v>0</v>
      </c>
      <c r="D12" s="3">
        <v>0</v>
      </c>
      <c r="E12" s="3">
        <v>0</v>
      </c>
      <c r="F12" s="3">
        <v>0</v>
      </c>
      <c r="G12" s="3">
        <v>0</v>
      </c>
      <c r="H12" s="315">
        <v>0</v>
      </c>
      <c r="I12" s="2">
        <f t="shared" si="0"/>
        <v>0</v>
      </c>
    </row>
    <row r="13" spans="1:10" hidden="1" x14ac:dyDescent="0.25">
      <c r="A13" s="5">
        <v>111025</v>
      </c>
      <c r="B13" s="4" t="s">
        <v>1010</v>
      </c>
      <c r="C13" s="3">
        <v>0</v>
      </c>
      <c r="D13" s="3">
        <v>0</v>
      </c>
      <c r="E13" s="3">
        <v>0</v>
      </c>
      <c r="F13" s="3">
        <v>0</v>
      </c>
      <c r="G13" s="3">
        <v>0</v>
      </c>
      <c r="H13" s="315">
        <v>0</v>
      </c>
      <c r="I13" s="2">
        <f t="shared" si="0"/>
        <v>0</v>
      </c>
    </row>
    <row r="14" spans="1:10" x14ac:dyDescent="0.25">
      <c r="A14" s="5">
        <v>111500</v>
      </c>
      <c r="B14" s="4" t="s">
        <v>1395</v>
      </c>
      <c r="C14" s="3">
        <v>1536000000</v>
      </c>
      <c r="D14" s="3">
        <v>2094000000</v>
      </c>
      <c r="E14" s="3">
        <v>1588000000</v>
      </c>
      <c r="F14" s="3">
        <v>1616000000</v>
      </c>
      <c r="G14" s="3">
        <v>2874000000</v>
      </c>
      <c r="H14" s="315">
        <v>990000000</v>
      </c>
      <c r="I14" s="2">
        <f t="shared" si="0"/>
        <v>2874000000</v>
      </c>
    </row>
    <row r="15" spans="1:10" hidden="1" x14ac:dyDescent="0.25">
      <c r="A15" s="5">
        <v>111505</v>
      </c>
      <c r="B15" s="4" t="s">
        <v>1394</v>
      </c>
      <c r="C15" s="3">
        <v>0</v>
      </c>
      <c r="D15" s="3">
        <v>0</v>
      </c>
      <c r="E15" s="3">
        <v>0</v>
      </c>
      <c r="F15" s="3">
        <v>0</v>
      </c>
      <c r="G15" s="3">
        <v>0</v>
      </c>
      <c r="H15" s="315">
        <v>0</v>
      </c>
      <c r="I15" s="2">
        <f t="shared" si="0"/>
        <v>0</v>
      </c>
    </row>
    <row r="16" spans="1:10" x14ac:dyDescent="0.25">
      <c r="A16" s="5">
        <v>111510</v>
      </c>
      <c r="B16" s="4" t="s">
        <v>1393</v>
      </c>
      <c r="C16" s="3">
        <v>1536000000</v>
      </c>
      <c r="D16" s="3">
        <v>2094000000</v>
      </c>
      <c r="E16" s="3">
        <v>1588000000</v>
      </c>
      <c r="F16" s="3">
        <v>1616000000</v>
      </c>
      <c r="G16" s="3">
        <v>2874000000</v>
      </c>
      <c r="H16" s="315">
        <v>990000000</v>
      </c>
      <c r="I16" s="2">
        <f t="shared" si="0"/>
        <v>2874000000</v>
      </c>
    </row>
    <row r="17" spans="1:9" hidden="1" x14ac:dyDescent="0.25">
      <c r="A17" s="5">
        <v>111515</v>
      </c>
      <c r="B17" s="4" t="s">
        <v>1392</v>
      </c>
      <c r="C17" s="3">
        <v>0</v>
      </c>
      <c r="D17" s="3">
        <v>0</v>
      </c>
      <c r="E17" s="3">
        <v>0</v>
      </c>
      <c r="F17" s="3">
        <v>0</v>
      </c>
      <c r="G17" s="3">
        <v>0</v>
      </c>
      <c r="H17" s="315">
        <v>0</v>
      </c>
      <c r="I17" s="2">
        <f t="shared" si="0"/>
        <v>0</v>
      </c>
    </row>
    <row r="18" spans="1:9" hidden="1" x14ac:dyDescent="0.25">
      <c r="A18" s="5">
        <v>112000</v>
      </c>
      <c r="B18" s="4" t="s">
        <v>1391</v>
      </c>
      <c r="C18" s="3">
        <v>0</v>
      </c>
      <c r="D18" s="3">
        <v>0</v>
      </c>
      <c r="E18" s="3">
        <v>0</v>
      </c>
      <c r="F18" s="3">
        <v>0</v>
      </c>
      <c r="G18" s="3">
        <v>0</v>
      </c>
      <c r="H18" s="315">
        <v>0</v>
      </c>
      <c r="I18" s="2">
        <f t="shared" si="0"/>
        <v>0</v>
      </c>
    </row>
    <row r="19" spans="1:9" hidden="1" x14ac:dyDescent="0.25">
      <c r="A19" s="5">
        <v>112001</v>
      </c>
      <c r="B19" s="4" t="s">
        <v>1390</v>
      </c>
      <c r="C19" s="3">
        <v>0</v>
      </c>
      <c r="D19" s="3">
        <v>0</v>
      </c>
      <c r="E19" s="3">
        <v>0</v>
      </c>
      <c r="F19" s="3">
        <v>0</v>
      </c>
      <c r="G19" s="3">
        <v>0</v>
      </c>
      <c r="H19" s="315">
        <v>0</v>
      </c>
      <c r="I19" s="2">
        <f t="shared" si="0"/>
        <v>0</v>
      </c>
    </row>
    <row r="20" spans="1:9" hidden="1" x14ac:dyDescent="0.25">
      <c r="A20" s="5">
        <v>112003</v>
      </c>
      <c r="B20" s="4" t="s">
        <v>1374</v>
      </c>
      <c r="C20" s="3">
        <v>0</v>
      </c>
      <c r="D20" s="3">
        <v>0</v>
      </c>
      <c r="E20" s="3">
        <v>0</v>
      </c>
      <c r="F20" s="3">
        <v>0</v>
      </c>
      <c r="G20" s="3">
        <v>0</v>
      </c>
      <c r="H20" s="315">
        <v>0</v>
      </c>
      <c r="I20" s="2">
        <f t="shared" si="0"/>
        <v>0</v>
      </c>
    </row>
    <row r="21" spans="1:9" hidden="1" x14ac:dyDescent="0.25">
      <c r="A21" s="5">
        <v>112005</v>
      </c>
      <c r="B21" s="4" t="s">
        <v>1389</v>
      </c>
      <c r="C21" s="3">
        <v>0</v>
      </c>
      <c r="D21" s="3">
        <v>0</v>
      </c>
      <c r="E21" s="3">
        <v>0</v>
      </c>
      <c r="F21" s="3">
        <v>0</v>
      </c>
      <c r="G21" s="3">
        <v>0</v>
      </c>
      <c r="H21" s="315">
        <v>0</v>
      </c>
      <c r="I21" s="2">
        <f t="shared" si="0"/>
        <v>0</v>
      </c>
    </row>
    <row r="22" spans="1:9" hidden="1" x14ac:dyDescent="0.25">
      <c r="A22" s="5">
        <v>112006</v>
      </c>
      <c r="B22" s="4" t="s">
        <v>1373</v>
      </c>
      <c r="C22" s="3">
        <v>0</v>
      </c>
      <c r="D22" s="3">
        <v>0</v>
      </c>
      <c r="E22" s="3">
        <v>0</v>
      </c>
      <c r="F22" s="3">
        <v>0</v>
      </c>
      <c r="G22" s="3">
        <v>0</v>
      </c>
      <c r="H22" s="315">
        <v>0</v>
      </c>
      <c r="I22" s="2">
        <f t="shared" si="0"/>
        <v>0</v>
      </c>
    </row>
    <row r="23" spans="1:9" hidden="1" x14ac:dyDescent="0.25">
      <c r="A23" s="5">
        <v>112007</v>
      </c>
      <c r="B23" s="4" t="s">
        <v>1388</v>
      </c>
      <c r="C23" s="3">
        <v>0</v>
      </c>
      <c r="D23" s="3">
        <v>0</v>
      </c>
      <c r="E23" s="3">
        <v>0</v>
      </c>
      <c r="F23" s="3">
        <v>0</v>
      </c>
      <c r="G23" s="3">
        <v>0</v>
      </c>
      <c r="H23" s="315">
        <v>0</v>
      </c>
      <c r="I23" s="2">
        <f t="shared" si="0"/>
        <v>0</v>
      </c>
    </row>
    <row r="24" spans="1:9" hidden="1" x14ac:dyDescent="0.25">
      <c r="A24" s="5">
        <v>112008</v>
      </c>
      <c r="B24" s="4" t="s">
        <v>1387</v>
      </c>
      <c r="C24" s="3">
        <v>0</v>
      </c>
      <c r="D24" s="3">
        <v>0</v>
      </c>
      <c r="E24" s="3">
        <v>0</v>
      </c>
      <c r="F24" s="3">
        <v>0</v>
      </c>
      <c r="G24" s="3">
        <v>0</v>
      </c>
      <c r="H24" s="315">
        <v>0</v>
      </c>
      <c r="I24" s="2">
        <f t="shared" si="0"/>
        <v>0</v>
      </c>
    </row>
    <row r="25" spans="1:9" hidden="1" x14ac:dyDescent="0.25">
      <c r="A25" s="5">
        <v>112010</v>
      </c>
      <c r="B25" s="4" t="s">
        <v>1386</v>
      </c>
      <c r="C25" s="3">
        <v>0</v>
      </c>
      <c r="D25" s="3">
        <v>0</v>
      </c>
      <c r="E25" s="3">
        <v>0</v>
      </c>
      <c r="F25" s="3">
        <v>0</v>
      </c>
      <c r="G25" s="3">
        <v>0</v>
      </c>
      <c r="H25" s="315">
        <v>0</v>
      </c>
      <c r="I25" s="2">
        <f t="shared" si="0"/>
        <v>0</v>
      </c>
    </row>
    <row r="26" spans="1:9" hidden="1" x14ac:dyDescent="0.25">
      <c r="A26" s="5">
        <v>112015</v>
      </c>
      <c r="B26" s="4" t="s">
        <v>1385</v>
      </c>
      <c r="C26" s="3">
        <v>0</v>
      </c>
      <c r="D26" s="3">
        <v>0</v>
      </c>
      <c r="E26" s="3">
        <v>0</v>
      </c>
      <c r="F26" s="3">
        <v>0</v>
      </c>
      <c r="G26" s="3">
        <v>0</v>
      </c>
      <c r="H26" s="315">
        <v>0</v>
      </c>
      <c r="I26" s="2">
        <f t="shared" si="0"/>
        <v>0</v>
      </c>
    </row>
    <row r="27" spans="1:9" hidden="1" x14ac:dyDescent="0.25">
      <c r="A27" s="5">
        <v>112020</v>
      </c>
      <c r="B27" s="4" t="s">
        <v>1384</v>
      </c>
      <c r="C27" s="3">
        <v>0</v>
      </c>
      <c r="D27" s="3">
        <v>0</v>
      </c>
      <c r="E27" s="3">
        <v>0</v>
      </c>
      <c r="F27" s="3">
        <v>0</v>
      </c>
      <c r="G27" s="3">
        <v>0</v>
      </c>
      <c r="H27" s="315">
        <v>0</v>
      </c>
      <c r="I27" s="2">
        <f t="shared" si="0"/>
        <v>0</v>
      </c>
    </row>
    <row r="28" spans="1:9" hidden="1" x14ac:dyDescent="0.25">
      <c r="A28" s="5">
        <v>112025</v>
      </c>
      <c r="B28" s="4" t="s">
        <v>1383</v>
      </c>
      <c r="C28" s="3">
        <v>0</v>
      </c>
      <c r="D28" s="3">
        <v>0</v>
      </c>
      <c r="E28" s="3">
        <v>0</v>
      </c>
      <c r="F28" s="3">
        <v>0</v>
      </c>
      <c r="G28" s="3">
        <v>0</v>
      </c>
      <c r="H28" s="315">
        <v>0</v>
      </c>
      <c r="I28" s="2">
        <f t="shared" si="0"/>
        <v>0</v>
      </c>
    </row>
    <row r="29" spans="1:9" hidden="1" x14ac:dyDescent="0.25">
      <c r="A29" s="5">
        <v>112030</v>
      </c>
      <c r="B29" s="4" t="s">
        <v>1382</v>
      </c>
      <c r="C29" s="3">
        <v>0</v>
      </c>
      <c r="D29" s="3">
        <v>0</v>
      </c>
      <c r="E29" s="3">
        <v>0</v>
      </c>
      <c r="F29" s="3">
        <v>0</v>
      </c>
      <c r="G29" s="3">
        <v>0</v>
      </c>
      <c r="H29" s="315">
        <v>0</v>
      </c>
      <c r="I29" s="2">
        <f t="shared" si="0"/>
        <v>0</v>
      </c>
    </row>
    <row r="30" spans="1:9" hidden="1" x14ac:dyDescent="0.25">
      <c r="A30" s="5">
        <v>112035</v>
      </c>
      <c r="B30" s="4" t="s">
        <v>1381</v>
      </c>
      <c r="C30" s="3">
        <v>0</v>
      </c>
      <c r="D30" s="3">
        <v>0</v>
      </c>
      <c r="E30" s="3">
        <v>0</v>
      </c>
      <c r="F30" s="3">
        <v>0</v>
      </c>
      <c r="G30" s="3">
        <v>0</v>
      </c>
      <c r="H30" s="315">
        <v>0</v>
      </c>
      <c r="I30" s="2">
        <f t="shared" si="0"/>
        <v>0</v>
      </c>
    </row>
    <row r="31" spans="1:9" hidden="1" x14ac:dyDescent="0.25">
      <c r="A31" s="5">
        <v>112040</v>
      </c>
      <c r="B31" s="4" t="s">
        <v>1380</v>
      </c>
      <c r="C31" s="3">
        <v>0</v>
      </c>
      <c r="D31" s="3">
        <v>0</v>
      </c>
      <c r="E31" s="3">
        <v>0</v>
      </c>
      <c r="F31" s="3">
        <v>0</v>
      </c>
      <c r="G31" s="3">
        <v>0</v>
      </c>
      <c r="H31" s="315">
        <v>0</v>
      </c>
      <c r="I31" s="2">
        <f t="shared" si="0"/>
        <v>0</v>
      </c>
    </row>
    <row r="32" spans="1:9" hidden="1" x14ac:dyDescent="0.25">
      <c r="A32" s="5">
        <v>112045</v>
      </c>
      <c r="B32" s="4" t="s">
        <v>1379</v>
      </c>
      <c r="C32" s="3">
        <v>0</v>
      </c>
      <c r="D32" s="3">
        <v>0</v>
      </c>
      <c r="E32" s="3">
        <v>0</v>
      </c>
      <c r="F32" s="3">
        <v>0</v>
      </c>
      <c r="G32" s="3">
        <v>0</v>
      </c>
      <c r="H32" s="315">
        <v>0</v>
      </c>
      <c r="I32" s="2">
        <f t="shared" si="0"/>
        <v>0</v>
      </c>
    </row>
    <row r="33" spans="1:9" x14ac:dyDescent="0.25">
      <c r="A33" s="5">
        <v>120000</v>
      </c>
      <c r="B33" s="4" t="s">
        <v>1378</v>
      </c>
      <c r="C33" s="3">
        <v>264364594.50999999</v>
      </c>
      <c r="D33" s="3">
        <v>264364594.50999999</v>
      </c>
      <c r="E33" s="3">
        <v>264364594.50999999</v>
      </c>
      <c r="F33" s="3">
        <v>2264364594.5100002</v>
      </c>
      <c r="G33" s="3">
        <v>264364594.50999999</v>
      </c>
      <c r="H33" s="315">
        <v>264364594.50999999</v>
      </c>
      <c r="I33" s="2">
        <f t="shared" si="0"/>
        <v>2264364594.5100002</v>
      </c>
    </row>
    <row r="34" spans="1:9" x14ac:dyDescent="0.25">
      <c r="A34" s="5">
        <v>120300</v>
      </c>
      <c r="B34" s="4" t="s">
        <v>1377</v>
      </c>
      <c r="C34" s="3">
        <v>0</v>
      </c>
      <c r="D34" s="3">
        <v>0</v>
      </c>
      <c r="E34" s="3">
        <v>0</v>
      </c>
      <c r="F34" s="3">
        <v>2000000000</v>
      </c>
      <c r="G34" s="3">
        <v>0</v>
      </c>
      <c r="H34" s="315">
        <v>0</v>
      </c>
      <c r="I34" s="2">
        <f t="shared" si="0"/>
        <v>2000000000</v>
      </c>
    </row>
    <row r="35" spans="1:9" hidden="1" x14ac:dyDescent="0.25">
      <c r="A35" s="5">
        <v>120305</v>
      </c>
      <c r="B35" s="4" t="s">
        <v>1376</v>
      </c>
      <c r="C35" s="3">
        <v>0</v>
      </c>
      <c r="D35" s="3">
        <v>0</v>
      </c>
      <c r="E35" s="3">
        <v>0</v>
      </c>
      <c r="F35" s="3">
        <v>0</v>
      </c>
      <c r="G35" s="3">
        <v>0</v>
      </c>
      <c r="H35" s="315">
        <v>0</v>
      </c>
      <c r="I35" s="2">
        <f t="shared" si="0"/>
        <v>0</v>
      </c>
    </row>
    <row r="36" spans="1:9" x14ac:dyDescent="0.25">
      <c r="A36" s="5">
        <v>120310</v>
      </c>
      <c r="B36" s="4" t="s">
        <v>1375</v>
      </c>
      <c r="C36" s="3">
        <v>0</v>
      </c>
      <c r="D36" s="3">
        <v>0</v>
      </c>
      <c r="E36" s="3">
        <v>0</v>
      </c>
      <c r="F36" s="3">
        <v>2000000000</v>
      </c>
      <c r="G36" s="3">
        <v>0</v>
      </c>
      <c r="H36" s="315">
        <v>0</v>
      </c>
      <c r="I36" s="2">
        <f t="shared" si="0"/>
        <v>2000000000</v>
      </c>
    </row>
    <row r="37" spans="1:9" hidden="1" x14ac:dyDescent="0.25">
      <c r="A37" s="5">
        <v>120315</v>
      </c>
      <c r="B37" s="4" t="s">
        <v>1374</v>
      </c>
      <c r="C37" s="3">
        <v>0</v>
      </c>
      <c r="D37" s="3">
        <v>0</v>
      </c>
      <c r="E37" s="3">
        <v>0</v>
      </c>
      <c r="F37" s="3">
        <v>0</v>
      </c>
      <c r="G37" s="3">
        <v>0</v>
      </c>
      <c r="H37" s="315">
        <v>0</v>
      </c>
      <c r="I37" s="2">
        <f t="shared" si="0"/>
        <v>0</v>
      </c>
    </row>
    <row r="38" spans="1:9" hidden="1" x14ac:dyDescent="0.25">
      <c r="A38" s="5">
        <v>120320</v>
      </c>
      <c r="B38" s="4" t="s">
        <v>1373</v>
      </c>
      <c r="C38" s="3">
        <v>0</v>
      </c>
      <c r="D38" s="3">
        <v>0</v>
      </c>
      <c r="E38" s="3">
        <v>0</v>
      </c>
      <c r="F38" s="3">
        <v>0</v>
      </c>
      <c r="G38" s="3">
        <v>0</v>
      </c>
      <c r="H38" s="315">
        <v>0</v>
      </c>
      <c r="I38" s="2">
        <f t="shared" si="0"/>
        <v>0</v>
      </c>
    </row>
    <row r="39" spans="1:9" x14ac:dyDescent="0.25">
      <c r="A39" s="5">
        <v>120325</v>
      </c>
      <c r="B39" s="4" t="s">
        <v>1372</v>
      </c>
      <c r="C39" s="3">
        <v>0</v>
      </c>
      <c r="D39" s="3">
        <v>0</v>
      </c>
      <c r="E39" s="3">
        <v>0</v>
      </c>
      <c r="F39" s="3">
        <v>0</v>
      </c>
      <c r="G39" s="3">
        <v>0</v>
      </c>
      <c r="H39" s="315">
        <v>0</v>
      </c>
      <c r="I39" s="2">
        <f t="shared" si="0"/>
        <v>0</v>
      </c>
    </row>
    <row r="40" spans="1:9" hidden="1" x14ac:dyDescent="0.25">
      <c r="A40" s="5">
        <v>120330</v>
      </c>
      <c r="B40" s="4" t="s">
        <v>1371</v>
      </c>
      <c r="C40" s="3">
        <v>0</v>
      </c>
      <c r="D40" s="3">
        <v>0</v>
      </c>
      <c r="E40" s="3">
        <v>0</v>
      </c>
      <c r="F40" s="3">
        <v>0</v>
      </c>
      <c r="G40" s="3">
        <v>0</v>
      </c>
      <c r="H40" s="315">
        <v>0</v>
      </c>
      <c r="I40" s="2">
        <f t="shared" si="0"/>
        <v>0</v>
      </c>
    </row>
    <row r="41" spans="1:9" hidden="1" x14ac:dyDescent="0.25">
      <c r="A41" s="5">
        <v>120399</v>
      </c>
      <c r="B41" s="4" t="s">
        <v>1370</v>
      </c>
      <c r="C41" s="3">
        <v>0</v>
      </c>
      <c r="D41" s="3">
        <v>0</v>
      </c>
      <c r="E41" s="3">
        <v>0</v>
      </c>
      <c r="F41" s="3">
        <v>0</v>
      </c>
      <c r="G41" s="3">
        <v>0</v>
      </c>
      <c r="H41" s="315">
        <v>0</v>
      </c>
      <c r="I41" s="2">
        <f t="shared" si="0"/>
        <v>0</v>
      </c>
    </row>
    <row r="42" spans="1:9" hidden="1" x14ac:dyDescent="0.25">
      <c r="A42" s="5">
        <v>120400</v>
      </c>
      <c r="B42" s="4" t="s">
        <v>1369</v>
      </c>
      <c r="C42" s="3">
        <v>0</v>
      </c>
      <c r="D42" s="3">
        <v>0</v>
      </c>
      <c r="E42" s="3">
        <v>0</v>
      </c>
      <c r="F42" s="3">
        <v>0</v>
      </c>
      <c r="G42" s="3">
        <v>0</v>
      </c>
      <c r="H42" s="315">
        <v>0</v>
      </c>
      <c r="I42" s="2">
        <f t="shared" si="0"/>
        <v>0</v>
      </c>
    </row>
    <row r="43" spans="1:9" hidden="1" x14ac:dyDescent="0.25">
      <c r="A43" s="5">
        <v>120401</v>
      </c>
      <c r="B43" s="4" t="s">
        <v>1364</v>
      </c>
      <c r="C43" s="3">
        <v>0</v>
      </c>
      <c r="D43" s="3">
        <v>0</v>
      </c>
      <c r="E43" s="3">
        <v>0</v>
      </c>
      <c r="F43" s="3">
        <v>0</v>
      </c>
      <c r="G43" s="3">
        <v>0</v>
      </c>
      <c r="H43" s="315">
        <v>0</v>
      </c>
      <c r="I43" s="2">
        <f t="shared" si="0"/>
        <v>0</v>
      </c>
    </row>
    <row r="44" spans="1:9" hidden="1" x14ac:dyDescent="0.25">
      <c r="A44" s="5">
        <v>120402</v>
      </c>
      <c r="B44" s="4" t="s">
        <v>1363</v>
      </c>
      <c r="C44" s="3">
        <v>0</v>
      </c>
      <c r="D44" s="3">
        <v>0</v>
      </c>
      <c r="E44" s="3">
        <v>0</v>
      </c>
      <c r="F44" s="3">
        <v>0</v>
      </c>
      <c r="G44" s="3">
        <v>0</v>
      </c>
      <c r="H44" s="315">
        <v>0</v>
      </c>
      <c r="I44" s="2">
        <f t="shared" si="0"/>
        <v>0</v>
      </c>
    </row>
    <row r="45" spans="1:9" hidden="1" x14ac:dyDescent="0.25">
      <c r="A45" s="5">
        <v>120403</v>
      </c>
      <c r="B45" s="4" t="s">
        <v>1359</v>
      </c>
      <c r="C45" s="3">
        <v>0</v>
      </c>
      <c r="D45" s="3">
        <v>0</v>
      </c>
      <c r="E45" s="3">
        <v>0</v>
      </c>
      <c r="F45" s="3">
        <v>0</v>
      </c>
      <c r="G45" s="3">
        <v>0</v>
      </c>
      <c r="H45" s="315">
        <v>0</v>
      </c>
      <c r="I45" s="2">
        <f t="shared" si="0"/>
        <v>0</v>
      </c>
    </row>
    <row r="46" spans="1:9" hidden="1" x14ac:dyDescent="0.25">
      <c r="A46" s="5">
        <v>120404</v>
      </c>
      <c r="B46" s="4" t="s">
        <v>1325</v>
      </c>
      <c r="C46" s="3">
        <v>0</v>
      </c>
      <c r="D46" s="3">
        <v>0</v>
      </c>
      <c r="E46" s="3">
        <v>0</v>
      </c>
      <c r="F46" s="3">
        <v>0</v>
      </c>
      <c r="G46" s="3">
        <v>0</v>
      </c>
      <c r="H46" s="315">
        <v>0</v>
      </c>
      <c r="I46" s="2">
        <f t="shared" si="0"/>
        <v>0</v>
      </c>
    </row>
    <row r="47" spans="1:9" hidden="1" x14ac:dyDescent="0.25">
      <c r="A47" s="5">
        <v>120405</v>
      </c>
      <c r="B47" s="4" t="s">
        <v>1324</v>
      </c>
      <c r="C47" s="3">
        <v>0</v>
      </c>
      <c r="D47" s="3">
        <v>0</v>
      </c>
      <c r="E47" s="3">
        <v>0</v>
      </c>
      <c r="F47" s="3">
        <v>0</v>
      </c>
      <c r="G47" s="3">
        <v>0</v>
      </c>
      <c r="H47" s="315">
        <v>0</v>
      </c>
      <c r="I47" s="2">
        <f t="shared" si="0"/>
        <v>0</v>
      </c>
    </row>
    <row r="48" spans="1:9" hidden="1" x14ac:dyDescent="0.25">
      <c r="A48" s="5">
        <v>120406</v>
      </c>
      <c r="B48" s="4" t="s">
        <v>1323</v>
      </c>
      <c r="C48" s="3">
        <v>0</v>
      </c>
      <c r="D48" s="3">
        <v>0</v>
      </c>
      <c r="E48" s="3">
        <v>0</v>
      </c>
      <c r="F48" s="3">
        <v>0</v>
      </c>
      <c r="G48" s="3">
        <v>0</v>
      </c>
      <c r="H48" s="315">
        <v>0</v>
      </c>
      <c r="I48" s="2">
        <f t="shared" si="0"/>
        <v>0</v>
      </c>
    </row>
    <row r="49" spans="1:9" hidden="1" x14ac:dyDescent="0.25">
      <c r="A49" s="5">
        <v>120407</v>
      </c>
      <c r="B49" s="4" t="s">
        <v>1322</v>
      </c>
      <c r="C49" s="3">
        <v>0</v>
      </c>
      <c r="D49" s="3">
        <v>0</v>
      </c>
      <c r="E49" s="3">
        <v>0</v>
      </c>
      <c r="F49" s="3">
        <v>0</v>
      </c>
      <c r="G49" s="3">
        <v>0</v>
      </c>
      <c r="H49" s="315">
        <v>0</v>
      </c>
      <c r="I49" s="2">
        <f t="shared" si="0"/>
        <v>0</v>
      </c>
    </row>
    <row r="50" spans="1:9" hidden="1" x14ac:dyDescent="0.25">
      <c r="A50" s="5">
        <v>120408</v>
      </c>
      <c r="B50" s="4" t="s">
        <v>1321</v>
      </c>
      <c r="C50" s="3">
        <v>0</v>
      </c>
      <c r="D50" s="3">
        <v>0</v>
      </c>
      <c r="E50" s="3">
        <v>0</v>
      </c>
      <c r="F50" s="3">
        <v>0</v>
      </c>
      <c r="G50" s="3">
        <v>0</v>
      </c>
      <c r="H50" s="315">
        <v>0</v>
      </c>
      <c r="I50" s="2">
        <f t="shared" si="0"/>
        <v>0</v>
      </c>
    </row>
    <row r="51" spans="1:9" hidden="1" x14ac:dyDescent="0.25">
      <c r="A51" s="5">
        <v>120409</v>
      </c>
      <c r="B51" s="4" t="s">
        <v>1320</v>
      </c>
      <c r="C51" s="3">
        <v>0</v>
      </c>
      <c r="D51" s="3">
        <v>0</v>
      </c>
      <c r="E51" s="3">
        <v>0</v>
      </c>
      <c r="F51" s="3">
        <v>0</v>
      </c>
      <c r="G51" s="3">
        <v>0</v>
      </c>
      <c r="H51" s="315">
        <v>0</v>
      </c>
      <c r="I51" s="2">
        <f t="shared" si="0"/>
        <v>0</v>
      </c>
    </row>
    <row r="52" spans="1:9" hidden="1" x14ac:dyDescent="0.25">
      <c r="A52" s="5">
        <v>120410</v>
      </c>
      <c r="B52" s="4" t="s">
        <v>1319</v>
      </c>
      <c r="C52" s="3">
        <v>0</v>
      </c>
      <c r="D52" s="3">
        <v>0</v>
      </c>
      <c r="E52" s="3">
        <v>0</v>
      </c>
      <c r="F52" s="3">
        <v>0</v>
      </c>
      <c r="G52" s="3">
        <v>0</v>
      </c>
      <c r="H52" s="315">
        <v>0</v>
      </c>
      <c r="I52" s="2">
        <f t="shared" si="0"/>
        <v>0</v>
      </c>
    </row>
    <row r="53" spans="1:9" hidden="1" x14ac:dyDescent="0.25">
      <c r="A53" s="5">
        <v>120411</v>
      </c>
      <c r="B53" s="4" t="s">
        <v>1318</v>
      </c>
      <c r="C53" s="3">
        <v>0</v>
      </c>
      <c r="D53" s="3">
        <v>0</v>
      </c>
      <c r="E53" s="3">
        <v>0</v>
      </c>
      <c r="F53" s="3">
        <v>0</v>
      </c>
      <c r="G53" s="3">
        <v>0</v>
      </c>
      <c r="H53" s="315">
        <v>0</v>
      </c>
      <c r="I53" s="2">
        <f t="shared" si="0"/>
        <v>0</v>
      </c>
    </row>
    <row r="54" spans="1:9" hidden="1" x14ac:dyDescent="0.25">
      <c r="A54" s="5">
        <v>120414</v>
      </c>
      <c r="B54" s="4" t="s">
        <v>1317</v>
      </c>
      <c r="C54" s="3">
        <v>0</v>
      </c>
      <c r="D54" s="3">
        <v>0</v>
      </c>
      <c r="E54" s="3">
        <v>0</v>
      </c>
      <c r="F54" s="3">
        <v>0</v>
      </c>
      <c r="G54" s="3">
        <v>0</v>
      </c>
      <c r="H54" s="315">
        <v>0</v>
      </c>
      <c r="I54" s="2">
        <f t="shared" si="0"/>
        <v>0</v>
      </c>
    </row>
    <row r="55" spans="1:9" hidden="1" x14ac:dyDescent="0.25">
      <c r="A55" s="5">
        <v>120415</v>
      </c>
      <c r="B55" s="4" t="s">
        <v>1316</v>
      </c>
      <c r="C55" s="3">
        <v>0</v>
      </c>
      <c r="D55" s="3">
        <v>0</v>
      </c>
      <c r="E55" s="3">
        <v>0</v>
      </c>
      <c r="F55" s="3">
        <v>0</v>
      </c>
      <c r="G55" s="3">
        <v>0</v>
      </c>
      <c r="H55" s="315">
        <v>0</v>
      </c>
      <c r="I55" s="2">
        <f t="shared" si="0"/>
        <v>0</v>
      </c>
    </row>
    <row r="56" spans="1:9" hidden="1" x14ac:dyDescent="0.25">
      <c r="A56" s="5">
        <v>120416</v>
      </c>
      <c r="B56" s="4" t="s">
        <v>1315</v>
      </c>
      <c r="C56" s="3">
        <v>0</v>
      </c>
      <c r="D56" s="3">
        <v>0</v>
      </c>
      <c r="E56" s="3">
        <v>0</v>
      </c>
      <c r="F56" s="3">
        <v>0</v>
      </c>
      <c r="G56" s="3">
        <v>0</v>
      </c>
      <c r="H56" s="315">
        <v>0</v>
      </c>
      <c r="I56" s="2">
        <f t="shared" si="0"/>
        <v>0</v>
      </c>
    </row>
    <row r="57" spans="1:9" hidden="1" x14ac:dyDescent="0.25">
      <c r="A57" s="5">
        <v>120417</v>
      </c>
      <c r="B57" s="4" t="s">
        <v>1314</v>
      </c>
      <c r="C57" s="3">
        <v>0</v>
      </c>
      <c r="D57" s="3">
        <v>0</v>
      </c>
      <c r="E57" s="3">
        <v>0</v>
      </c>
      <c r="F57" s="3">
        <v>0</v>
      </c>
      <c r="G57" s="3">
        <v>0</v>
      </c>
      <c r="H57" s="315">
        <v>0</v>
      </c>
      <c r="I57" s="2">
        <f t="shared" si="0"/>
        <v>0</v>
      </c>
    </row>
    <row r="58" spans="1:9" hidden="1" x14ac:dyDescent="0.25">
      <c r="A58" s="5">
        <v>120418</v>
      </c>
      <c r="B58" s="4" t="s">
        <v>1313</v>
      </c>
      <c r="C58" s="3">
        <v>0</v>
      </c>
      <c r="D58" s="3">
        <v>0</v>
      </c>
      <c r="E58" s="3">
        <v>0</v>
      </c>
      <c r="F58" s="3">
        <v>0</v>
      </c>
      <c r="G58" s="3">
        <v>0</v>
      </c>
      <c r="H58" s="315">
        <v>0</v>
      </c>
      <c r="I58" s="2">
        <f t="shared" si="0"/>
        <v>0</v>
      </c>
    </row>
    <row r="59" spans="1:9" hidden="1" x14ac:dyDescent="0.25">
      <c r="A59" s="5">
        <v>120442</v>
      </c>
      <c r="B59" s="4" t="s">
        <v>1312</v>
      </c>
      <c r="C59" s="3">
        <v>0</v>
      </c>
      <c r="D59" s="3">
        <v>0</v>
      </c>
      <c r="E59" s="3">
        <v>0</v>
      </c>
      <c r="F59" s="3">
        <v>0</v>
      </c>
      <c r="G59" s="3">
        <v>0</v>
      </c>
      <c r="H59" s="315">
        <v>0</v>
      </c>
      <c r="I59" s="2">
        <f t="shared" si="0"/>
        <v>0</v>
      </c>
    </row>
    <row r="60" spans="1:9" hidden="1" x14ac:dyDescent="0.25">
      <c r="A60" s="5">
        <v>120495</v>
      </c>
      <c r="B60" s="4" t="s">
        <v>1311</v>
      </c>
      <c r="C60" s="3">
        <v>0</v>
      </c>
      <c r="D60" s="3">
        <v>0</v>
      </c>
      <c r="E60" s="3">
        <v>0</v>
      </c>
      <c r="F60" s="3">
        <v>0</v>
      </c>
      <c r="G60" s="3">
        <v>0</v>
      </c>
      <c r="H60" s="315">
        <v>0</v>
      </c>
      <c r="I60" s="2">
        <f t="shared" si="0"/>
        <v>0</v>
      </c>
    </row>
    <row r="61" spans="1:9" hidden="1" x14ac:dyDescent="0.25">
      <c r="A61" s="5">
        <v>120499</v>
      </c>
      <c r="B61" s="4" t="s">
        <v>1368</v>
      </c>
      <c r="C61" s="3">
        <v>0</v>
      </c>
      <c r="D61" s="3">
        <v>0</v>
      </c>
      <c r="E61" s="3">
        <v>0</v>
      </c>
      <c r="F61" s="3">
        <v>0</v>
      </c>
      <c r="G61" s="3">
        <v>0</v>
      </c>
      <c r="H61" s="315">
        <v>0</v>
      </c>
      <c r="I61" s="2">
        <f t="shared" si="0"/>
        <v>0</v>
      </c>
    </row>
    <row r="62" spans="1:9" hidden="1" x14ac:dyDescent="0.25">
      <c r="A62" s="5">
        <v>120600</v>
      </c>
      <c r="B62" s="4" t="s">
        <v>1367</v>
      </c>
      <c r="C62" s="3">
        <v>0</v>
      </c>
      <c r="D62" s="3">
        <v>0</v>
      </c>
      <c r="E62" s="3">
        <v>0</v>
      </c>
      <c r="F62" s="3">
        <v>0</v>
      </c>
      <c r="G62" s="3">
        <v>0</v>
      </c>
      <c r="H62" s="315">
        <v>0</v>
      </c>
      <c r="I62" s="2">
        <f t="shared" si="0"/>
        <v>0</v>
      </c>
    </row>
    <row r="63" spans="1:9" hidden="1" x14ac:dyDescent="0.25">
      <c r="A63" s="5">
        <v>120601</v>
      </c>
      <c r="B63" s="4" t="s">
        <v>1294</v>
      </c>
      <c r="C63" s="3">
        <v>0</v>
      </c>
      <c r="D63" s="3">
        <v>0</v>
      </c>
      <c r="E63" s="3">
        <v>0</v>
      </c>
      <c r="F63" s="3">
        <v>0</v>
      </c>
      <c r="G63" s="3">
        <v>0</v>
      </c>
      <c r="H63" s="315">
        <v>0</v>
      </c>
      <c r="I63" s="2">
        <f t="shared" si="0"/>
        <v>0</v>
      </c>
    </row>
    <row r="64" spans="1:9" hidden="1" x14ac:dyDescent="0.25">
      <c r="A64" s="5">
        <v>120602</v>
      </c>
      <c r="B64" s="4" t="s">
        <v>1293</v>
      </c>
      <c r="C64" s="3">
        <v>0</v>
      </c>
      <c r="D64" s="3">
        <v>0</v>
      </c>
      <c r="E64" s="3">
        <v>0</v>
      </c>
      <c r="F64" s="3">
        <v>0</v>
      </c>
      <c r="G64" s="3">
        <v>0</v>
      </c>
      <c r="H64" s="315">
        <v>0</v>
      </c>
      <c r="I64" s="2">
        <f t="shared" si="0"/>
        <v>0</v>
      </c>
    </row>
    <row r="65" spans="1:9" hidden="1" x14ac:dyDescent="0.25">
      <c r="A65" s="5">
        <v>120605</v>
      </c>
      <c r="B65" s="4" t="s">
        <v>1308</v>
      </c>
      <c r="C65" s="3">
        <v>0</v>
      </c>
      <c r="D65" s="3">
        <v>0</v>
      </c>
      <c r="E65" s="3">
        <v>0</v>
      </c>
      <c r="F65" s="3">
        <v>0</v>
      </c>
      <c r="G65" s="3">
        <v>0</v>
      </c>
      <c r="H65" s="315">
        <v>0</v>
      </c>
      <c r="I65" s="2">
        <f t="shared" si="0"/>
        <v>0</v>
      </c>
    </row>
    <row r="66" spans="1:9" hidden="1" x14ac:dyDescent="0.25">
      <c r="A66" s="5">
        <v>120606</v>
      </c>
      <c r="B66" s="4" t="s">
        <v>1307</v>
      </c>
      <c r="C66" s="3">
        <v>0</v>
      </c>
      <c r="D66" s="3">
        <v>0</v>
      </c>
      <c r="E66" s="3">
        <v>0</v>
      </c>
      <c r="F66" s="3">
        <v>0</v>
      </c>
      <c r="G66" s="3">
        <v>0</v>
      </c>
      <c r="H66" s="315">
        <v>0</v>
      </c>
      <c r="I66" s="2">
        <f t="shared" si="0"/>
        <v>0</v>
      </c>
    </row>
    <row r="67" spans="1:9" hidden="1" x14ac:dyDescent="0.25">
      <c r="A67" s="5">
        <v>120607</v>
      </c>
      <c r="B67" s="4" t="s">
        <v>1306</v>
      </c>
      <c r="C67" s="3">
        <v>0</v>
      </c>
      <c r="D67" s="3">
        <v>0</v>
      </c>
      <c r="E67" s="3">
        <v>0</v>
      </c>
      <c r="F67" s="3">
        <v>0</v>
      </c>
      <c r="G67" s="3">
        <v>0</v>
      </c>
      <c r="H67" s="315">
        <v>0</v>
      </c>
      <c r="I67" s="2">
        <f t="shared" si="0"/>
        <v>0</v>
      </c>
    </row>
    <row r="68" spans="1:9" hidden="1" x14ac:dyDescent="0.25">
      <c r="A68" s="5">
        <v>120608</v>
      </c>
      <c r="B68" s="4" t="s">
        <v>1305</v>
      </c>
      <c r="C68" s="3">
        <v>0</v>
      </c>
      <c r="D68" s="3">
        <v>0</v>
      </c>
      <c r="E68" s="3">
        <v>0</v>
      </c>
      <c r="F68" s="3">
        <v>0</v>
      </c>
      <c r="G68" s="3">
        <v>0</v>
      </c>
      <c r="H68" s="315">
        <v>0</v>
      </c>
      <c r="I68" s="2">
        <f t="shared" ref="I68:I131" si="1">MAX(C68:H68)</f>
        <v>0</v>
      </c>
    </row>
    <row r="69" spans="1:9" hidden="1" x14ac:dyDescent="0.25">
      <c r="A69" s="5">
        <v>120609</v>
      </c>
      <c r="B69" s="4" t="s">
        <v>1304</v>
      </c>
      <c r="C69" s="3">
        <v>0</v>
      </c>
      <c r="D69" s="3">
        <v>0</v>
      </c>
      <c r="E69" s="3">
        <v>0</v>
      </c>
      <c r="F69" s="3">
        <v>0</v>
      </c>
      <c r="G69" s="3">
        <v>0</v>
      </c>
      <c r="H69" s="315">
        <v>0</v>
      </c>
      <c r="I69" s="2">
        <f t="shared" si="1"/>
        <v>0</v>
      </c>
    </row>
    <row r="70" spans="1:9" hidden="1" x14ac:dyDescent="0.25">
      <c r="A70" s="5">
        <v>120610</v>
      </c>
      <c r="B70" s="4" t="s">
        <v>1303</v>
      </c>
      <c r="C70" s="3">
        <v>0</v>
      </c>
      <c r="D70" s="3">
        <v>0</v>
      </c>
      <c r="E70" s="3">
        <v>0</v>
      </c>
      <c r="F70" s="3">
        <v>0</v>
      </c>
      <c r="G70" s="3">
        <v>0</v>
      </c>
      <c r="H70" s="315">
        <v>0</v>
      </c>
      <c r="I70" s="2">
        <f t="shared" si="1"/>
        <v>0</v>
      </c>
    </row>
    <row r="71" spans="1:9" hidden="1" x14ac:dyDescent="0.25">
      <c r="A71" s="5">
        <v>120611</v>
      </c>
      <c r="B71" s="4" t="s">
        <v>1302</v>
      </c>
      <c r="C71" s="3">
        <v>0</v>
      </c>
      <c r="D71" s="3">
        <v>0</v>
      </c>
      <c r="E71" s="3">
        <v>0</v>
      </c>
      <c r="F71" s="3">
        <v>0</v>
      </c>
      <c r="G71" s="3">
        <v>0</v>
      </c>
      <c r="H71" s="315">
        <v>0</v>
      </c>
      <c r="I71" s="2">
        <f t="shared" si="1"/>
        <v>0</v>
      </c>
    </row>
    <row r="72" spans="1:9" hidden="1" x14ac:dyDescent="0.25">
      <c r="A72" s="5">
        <v>120612</v>
      </c>
      <c r="B72" s="4" t="s">
        <v>1301</v>
      </c>
      <c r="C72" s="3">
        <v>0</v>
      </c>
      <c r="D72" s="3">
        <v>0</v>
      </c>
      <c r="E72" s="3">
        <v>0</v>
      </c>
      <c r="F72" s="3">
        <v>0</v>
      </c>
      <c r="G72" s="3">
        <v>0</v>
      </c>
      <c r="H72" s="315">
        <v>0</v>
      </c>
      <c r="I72" s="2">
        <f t="shared" si="1"/>
        <v>0</v>
      </c>
    </row>
    <row r="73" spans="1:9" hidden="1" x14ac:dyDescent="0.25">
      <c r="A73" s="5">
        <v>120613</v>
      </c>
      <c r="B73" s="4" t="s">
        <v>1300</v>
      </c>
      <c r="C73" s="3">
        <v>0</v>
      </c>
      <c r="D73" s="3">
        <v>0</v>
      </c>
      <c r="E73" s="3">
        <v>0</v>
      </c>
      <c r="F73" s="3">
        <v>0</v>
      </c>
      <c r="G73" s="3">
        <v>0</v>
      </c>
      <c r="H73" s="315">
        <v>0</v>
      </c>
      <c r="I73" s="2">
        <f t="shared" si="1"/>
        <v>0</v>
      </c>
    </row>
    <row r="74" spans="1:9" hidden="1" x14ac:dyDescent="0.25">
      <c r="A74" s="5">
        <v>120614</v>
      </c>
      <c r="B74" s="4" t="s">
        <v>1299</v>
      </c>
      <c r="C74" s="3">
        <v>0</v>
      </c>
      <c r="D74" s="3">
        <v>0</v>
      </c>
      <c r="E74" s="3">
        <v>0</v>
      </c>
      <c r="F74" s="3">
        <v>0</v>
      </c>
      <c r="G74" s="3">
        <v>0</v>
      </c>
      <c r="H74" s="315">
        <v>0</v>
      </c>
      <c r="I74" s="2">
        <f t="shared" si="1"/>
        <v>0</v>
      </c>
    </row>
    <row r="75" spans="1:9" hidden="1" x14ac:dyDescent="0.25">
      <c r="A75" s="5">
        <v>120699</v>
      </c>
      <c r="B75" s="4" t="s">
        <v>1366</v>
      </c>
      <c r="C75" s="3">
        <v>0</v>
      </c>
      <c r="D75" s="3">
        <v>0</v>
      </c>
      <c r="E75" s="3">
        <v>0</v>
      </c>
      <c r="F75" s="3">
        <v>0</v>
      </c>
      <c r="G75" s="3">
        <v>0</v>
      </c>
      <c r="H75" s="315">
        <v>0</v>
      </c>
      <c r="I75" s="2">
        <f t="shared" si="1"/>
        <v>0</v>
      </c>
    </row>
    <row r="76" spans="1:9" hidden="1" x14ac:dyDescent="0.25">
      <c r="A76" s="5">
        <v>120800</v>
      </c>
      <c r="B76" s="4" t="s">
        <v>1365</v>
      </c>
      <c r="C76" s="3">
        <v>0</v>
      </c>
      <c r="D76" s="3">
        <v>0</v>
      </c>
      <c r="E76" s="3">
        <v>0</v>
      </c>
      <c r="F76" s="3">
        <v>0</v>
      </c>
      <c r="G76" s="3">
        <v>0</v>
      </c>
      <c r="H76" s="315">
        <v>0</v>
      </c>
      <c r="I76" s="2">
        <f t="shared" si="1"/>
        <v>0</v>
      </c>
    </row>
    <row r="77" spans="1:9" hidden="1" x14ac:dyDescent="0.25">
      <c r="A77" s="5">
        <v>120801</v>
      </c>
      <c r="B77" s="4" t="s">
        <v>1364</v>
      </c>
      <c r="C77" s="3">
        <v>0</v>
      </c>
      <c r="D77" s="3">
        <v>0</v>
      </c>
      <c r="E77" s="3">
        <v>0</v>
      </c>
      <c r="F77" s="3">
        <v>0</v>
      </c>
      <c r="G77" s="3">
        <v>0</v>
      </c>
      <c r="H77" s="315">
        <v>0</v>
      </c>
      <c r="I77" s="2">
        <f t="shared" si="1"/>
        <v>0</v>
      </c>
    </row>
    <row r="78" spans="1:9" hidden="1" x14ac:dyDescent="0.25">
      <c r="A78" s="5">
        <v>120802</v>
      </c>
      <c r="B78" s="4" t="s">
        <v>1363</v>
      </c>
      <c r="C78" s="3">
        <v>0</v>
      </c>
      <c r="D78" s="3">
        <v>0</v>
      </c>
      <c r="E78" s="3">
        <v>0</v>
      </c>
      <c r="F78" s="3">
        <v>0</v>
      </c>
      <c r="G78" s="3">
        <v>0</v>
      </c>
      <c r="H78" s="315">
        <v>0</v>
      </c>
      <c r="I78" s="2">
        <f t="shared" si="1"/>
        <v>0</v>
      </c>
    </row>
    <row r="79" spans="1:9" hidden="1" x14ac:dyDescent="0.25">
      <c r="A79" s="5">
        <v>120803</v>
      </c>
      <c r="B79" s="4" t="s">
        <v>1359</v>
      </c>
      <c r="C79" s="3">
        <v>0</v>
      </c>
      <c r="D79" s="3">
        <v>0</v>
      </c>
      <c r="E79" s="3">
        <v>0</v>
      </c>
      <c r="F79" s="3">
        <v>0</v>
      </c>
      <c r="G79" s="3">
        <v>0</v>
      </c>
      <c r="H79" s="315">
        <v>0</v>
      </c>
      <c r="I79" s="2">
        <f t="shared" si="1"/>
        <v>0</v>
      </c>
    </row>
    <row r="80" spans="1:9" hidden="1" x14ac:dyDescent="0.25">
      <c r="A80" s="5">
        <v>120804</v>
      </c>
      <c r="B80" s="4" t="s">
        <v>1325</v>
      </c>
      <c r="C80" s="3">
        <v>0</v>
      </c>
      <c r="D80" s="3">
        <v>0</v>
      </c>
      <c r="E80" s="3">
        <v>0</v>
      </c>
      <c r="F80" s="3">
        <v>0</v>
      </c>
      <c r="G80" s="3">
        <v>0</v>
      </c>
      <c r="H80" s="315">
        <v>0</v>
      </c>
      <c r="I80" s="2">
        <f t="shared" si="1"/>
        <v>0</v>
      </c>
    </row>
    <row r="81" spans="1:9" hidden="1" x14ac:dyDescent="0.25">
      <c r="A81" s="5">
        <v>120805</v>
      </c>
      <c r="B81" s="4" t="s">
        <v>1324</v>
      </c>
      <c r="C81" s="3">
        <v>0</v>
      </c>
      <c r="D81" s="3">
        <v>0</v>
      </c>
      <c r="E81" s="3">
        <v>0</v>
      </c>
      <c r="F81" s="3">
        <v>0</v>
      </c>
      <c r="G81" s="3">
        <v>0</v>
      </c>
      <c r="H81" s="315">
        <v>0</v>
      </c>
      <c r="I81" s="2">
        <f t="shared" si="1"/>
        <v>0</v>
      </c>
    </row>
    <row r="82" spans="1:9" hidden="1" x14ac:dyDescent="0.25">
      <c r="A82" s="5">
        <v>120806</v>
      </c>
      <c r="B82" s="4" t="s">
        <v>1323</v>
      </c>
      <c r="C82" s="3">
        <v>0</v>
      </c>
      <c r="D82" s="3">
        <v>0</v>
      </c>
      <c r="E82" s="3">
        <v>0</v>
      </c>
      <c r="F82" s="3">
        <v>0</v>
      </c>
      <c r="G82" s="3">
        <v>0</v>
      </c>
      <c r="H82" s="315">
        <v>0</v>
      </c>
      <c r="I82" s="2">
        <f t="shared" si="1"/>
        <v>0</v>
      </c>
    </row>
    <row r="83" spans="1:9" hidden="1" x14ac:dyDescent="0.25">
      <c r="A83" s="5">
        <v>120807</v>
      </c>
      <c r="B83" s="4" t="s">
        <v>1322</v>
      </c>
      <c r="C83" s="3">
        <v>0</v>
      </c>
      <c r="D83" s="3">
        <v>0</v>
      </c>
      <c r="E83" s="3">
        <v>0</v>
      </c>
      <c r="F83" s="3">
        <v>0</v>
      </c>
      <c r="G83" s="3">
        <v>0</v>
      </c>
      <c r="H83" s="315">
        <v>0</v>
      </c>
      <c r="I83" s="2">
        <f t="shared" si="1"/>
        <v>0</v>
      </c>
    </row>
    <row r="84" spans="1:9" hidden="1" x14ac:dyDescent="0.25">
      <c r="A84" s="5">
        <v>120808</v>
      </c>
      <c r="B84" s="4" t="s">
        <v>1321</v>
      </c>
      <c r="C84" s="3">
        <v>0</v>
      </c>
      <c r="D84" s="3">
        <v>0</v>
      </c>
      <c r="E84" s="3">
        <v>0</v>
      </c>
      <c r="F84" s="3">
        <v>0</v>
      </c>
      <c r="G84" s="3">
        <v>0</v>
      </c>
      <c r="H84" s="315">
        <v>0</v>
      </c>
      <c r="I84" s="2">
        <f t="shared" si="1"/>
        <v>0</v>
      </c>
    </row>
    <row r="85" spans="1:9" hidden="1" x14ac:dyDescent="0.25">
      <c r="A85" s="5">
        <v>120809</v>
      </c>
      <c r="B85" s="4" t="s">
        <v>1320</v>
      </c>
      <c r="C85" s="3">
        <v>0</v>
      </c>
      <c r="D85" s="3">
        <v>0</v>
      </c>
      <c r="E85" s="3">
        <v>0</v>
      </c>
      <c r="F85" s="3">
        <v>0</v>
      </c>
      <c r="G85" s="3">
        <v>0</v>
      </c>
      <c r="H85" s="315">
        <v>0</v>
      </c>
      <c r="I85" s="2">
        <f t="shared" si="1"/>
        <v>0</v>
      </c>
    </row>
    <row r="86" spans="1:9" hidden="1" x14ac:dyDescent="0.25">
      <c r="A86" s="5">
        <v>120810</v>
      </c>
      <c r="B86" s="4" t="s">
        <v>1319</v>
      </c>
      <c r="C86" s="3">
        <v>0</v>
      </c>
      <c r="D86" s="3">
        <v>0</v>
      </c>
      <c r="E86" s="3">
        <v>0</v>
      </c>
      <c r="F86" s="3">
        <v>0</v>
      </c>
      <c r="G86" s="3">
        <v>0</v>
      </c>
      <c r="H86" s="315">
        <v>0</v>
      </c>
      <c r="I86" s="2">
        <f t="shared" si="1"/>
        <v>0</v>
      </c>
    </row>
    <row r="87" spans="1:9" hidden="1" x14ac:dyDescent="0.25">
      <c r="A87" s="5">
        <v>120811</v>
      </c>
      <c r="B87" s="4" t="s">
        <v>1362</v>
      </c>
      <c r="C87" s="3">
        <v>0</v>
      </c>
      <c r="D87" s="3">
        <v>0</v>
      </c>
      <c r="E87" s="3">
        <v>0</v>
      </c>
      <c r="F87" s="3">
        <v>0</v>
      </c>
      <c r="G87" s="3">
        <v>0</v>
      </c>
      <c r="H87" s="315">
        <v>0</v>
      </c>
      <c r="I87" s="2">
        <f t="shared" si="1"/>
        <v>0</v>
      </c>
    </row>
    <row r="88" spans="1:9" hidden="1" x14ac:dyDescent="0.25">
      <c r="A88" s="5">
        <v>120814</v>
      </c>
      <c r="B88" s="4" t="s">
        <v>1317</v>
      </c>
      <c r="C88" s="3">
        <v>0</v>
      </c>
      <c r="D88" s="3">
        <v>0</v>
      </c>
      <c r="E88" s="3">
        <v>0</v>
      </c>
      <c r="F88" s="3">
        <v>0</v>
      </c>
      <c r="G88" s="3">
        <v>0</v>
      </c>
      <c r="H88" s="315">
        <v>0</v>
      </c>
      <c r="I88" s="2">
        <f t="shared" si="1"/>
        <v>0</v>
      </c>
    </row>
    <row r="89" spans="1:9" hidden="1" x14ac:dyDescent="0.25">
      <c r="A89" s="5">
        <v>120815</v>
      </c>
      <c r="B89" s="4" t="s">
        <v>1316</v>
      </c>
      <c r="C89" s="3">
        <v>0</v>
      </c>
      <c r="D89" s="3">
        <v>0</v>
      </c>
      <c r="E89" s="3">
        <v>0</v>
      </c>
      <c r="F89" s="3">
        <v>0</v>
      </c>
      <c r="G89" s="3">
        <v>0</v>
      </c>
      <c r="H89" s="315">
        <v>0</v>
      </c>
      <c r="I89" s="2">
        <f t="shared" si="1"/>
        <v>0</v>
      </c>
    </row>
    <row r="90" spans="1:9" hidden="1" x14ac:dyDescent="0.25">
      <c r="A90" s="5">
        <v>120816</v>
      </c>
      <c r="B90" s="4" t="s">
        <v>1315</v>
      </c>
      <c r="C90" s="3">
        <v>0</v>
      </c>
      <c r="D90" s="3">
        <v>0</v>
      </c>
      <c r="E90" s="3">
        <v>0</v>
      </c>
      <c r="F90" s="3">
        <v>0</v>
      </c>
      <c r="G90" s="3">
        <v>0</v>
      </c>
      <c r="H90" s="315">
        <v>0</v>
      </c>
      <c r="I90" s="2">
        <f t="shared" si="1"/>
        <v>0</v>
      </c>
    </row>
    <row r="91" spans="1:9" hidden="1" x14ac:dyDescent="0.25">
      <c r="A91" s="5">
        <v>120817</v>
      </c>
      <c r="B91" s="4" t="s">
        <v>1314</v>
      </c>
      <c r="C91" s="3">
        <v>0</v>
      </c>
      <c r="D91" s="3">
        <v>0</v>
      </c>
      <c r="E91" s="3">
        <v>0</v>
      </c>
      <c r="F91" s="3">
        <v>0</v>
      </c>
      <c r="G91" s="3">
        <v>0</v>
      </c>
      <c r="H91" s="315">
        <v>0</v>
      </c>
      <c r="I91" s="2">
        <f t="shared" si="1"/>
        <v>0</v>
      </c>
    </row>
    <row r="92" spans="1:9" hidden="1" x14ac:dyDescent="0.25">
      <c r="A92" s="5">
        <v>120818</v>
      </c>
      <c r="B92" s="4" t="s">
        <v>1313</v>
      </c>
      <c r="C92" s="3">
        <v>0</v>
      </c>
      <c r="D92" s="3">
        <v>0</v>
      </c>
      <c r="E92" s="3">
        <v>0</v>
      </c>
      <c r="F92" s="3">
        <v>0</v>
      </c>
      <c r="G92" s="3">
        <v>0</v>
      </c>
      <c r="H92" s="315">
        <v>0</v>
      </c>
      <c r="I92" s="2">
        <f t="shared" si="1"/>
        <v>0</v>
      </c>
    </row>
    <row r="93" spans="1:9" hidden="1" x14ac:dyDescent="0.25">
      <c r="A93" s="5">
        <v>120842</v>
      </c>
      <c r="B93" s="4" t="s">
        <v>1312</v>
      </c>
      <c r="C93" s="3">
        <v>0</v>
      </c>
      <c r="D93" s="3">
        <v>0</v>
      </c>
      <c r="E93" s="3">
        <v>0</v>
      </c>
      <c r="F93" s="3">
        <v>0</v>
      </c>
      <c r="G93" s="3">
        <v>0</v>
      </c>
      <c r="H93" s="315">
        <v>0</v>
      </c>
      <c r="I93" s="2">
        <f t="shared" si="1"/>
        <v>0</v>
      </c>
    </row>
    <row r="94" spans="1:9" hidden="1" x14ac:dyDescent="0.25">
      <c r="A94" s="5">
        <v>120895</v>
      </c>
      <c r="B94" s="4" t="s">
        <v>1311</v>
      </c>
      <c r="C94" s="3">
        <v>0</v>
      </c>
      <c r="D94" s="3">
        <v>0</v>
      </c>
      <c r="E94" s="3">
        <v>0</v>
      </c>
      <c r="F94" s="3">
        <v>0</v>
      </c>
      <c r="G94" s="3">
        <v>0</v>
      </c>
      <c r="H94" s="315">
        <v>0</v>
      </c>
      <c r="I94" s="2">
        <f t="shared" si="1"/>
        <v>0</v>
      </c>
    </row>
    <row r="95" spans="1:9" hidden="1" x14ac:dyDescent="0.25">
      <c r="A95" s="5">
        <v>120899</v>
      </c>
      <c r="B95" s="4" t="s">
        <v>1361</v>
      </c>
      <c r="C95" s="3">
        <v>0</v>
      </c>
      <c r="D95" s="3">
        <v>0</v>
      </c>
      <c r="E95" s="3">
        <v>0</v>
      </c>
      <c r="F95" s="3">
        <v>0</v>
      </c>
      <c r="G95" s="3">
        <v>0</v>
      </c>
      <c r="H95" s="315">
        <v>0</v>
      </c>
      <c r="I95" s="2">
        <f t="shared" si="1"/>
        <v>0</v>
      </c>
    </row>
    <row r="96" spans="1:9" hidden="1" x14ac:dyDescent="0.25">
      <c r="A96" s="5">
        <v>121300</v>
      </c>
      <c r="B96" s="4" t="s">
        <v>1360</v>
      </c>
      <c r="C96" s="3">
        <v>0</v>
      </c>
      <c r="D96" s="3">
        <v>0</v>
      </c>
      <c r="E96" s="3">
        <v>0</v>
      </c>
      <c r="F96" s="3">
        <v>0</v>
      </c>
      <c r="G96" s="3">
        <v>0</v>
      </c>
      <c r="H96" s="315">
        <v>0</v>
      </c>
      <c r="I96" s="2">
        <f t="shared" si="1"/>
        <v>0</v>
      </c>
    </row>
    <row r="97" spans="1:9" hidden="1" x14ac:dyDescent="0.25">
      <c r="A97" s="5">
        <v>121301</v>
      </c>
      <c r="B97" s="4" t="s">
        <v>1328</v>
      </c>
      <c r="C97" s="3">
        <v>0</v>
      </c>
      <c r="D97" s="3">
        <v>0</v>
      </c>
      <c r="E97" s="3">
        <v>0</v>
      </c>
      <c r="F97" s="3">
        <v>0</v>
      </c>
      <c r="G97" s="3">
        <v>0</v>
      </c>
      <c r="H97" s="315">
        <v>0</v>
      </c>
      <c r="I97" s="2">
        <f t="shared" si="1"/>
        <v>0</v>
      </c>
    </row>
    <row r="98" spans="1:9" hidden="1" x14ac:dyDescent="0.25">
      <c r="A98" s="5">
        <v>121302</v>
      </c>
      <c r="B98" s="4" t="s">
        <v>1327</v>
      </c>
      <c r="C98" s="3">
        <v>0</v>
      </c>
      <c r="D98" s="3">
        <v>0</v>
      </c>
      <c r="E98" s="3">
        <v>0</v>
      </c>
      <c r="F98" s="3">
        <v>0</v>
      </c>
      <c r="G98" s="3">
        <v>0</v>
      </c>
      <c r="H98" s="315">
        <v>0</v>
      </c>
      <c r="I98" s="2">
        <f t="shared" si="1"/>
        <v>0</v>
      </c>
    </row>
    <row r="99" spans="1:9" hidden="1" x14ac:dyDescent="0.25">
      <c r="A99" s="5">
        <v>121303</v>
      </c>
      <c r="B99" s="4" t="s">
        <v>1359</v>
      </c>
      <c r="C99" s="3">
        <v>0</v>
      </c>
      <c r="D99" s="3">
        <v>0</v>
      </c>
      <c r="E99" s="3">
        <v>0</v>
      </c>
      <c r="F99" s="3">
        <v>0</v>
      </c>
      <c r="G99" s="3">
        <v>0</v>
      </c>
      <c r="H99" s="315">
        <v>0</v>
      </c>
      <c r="I99" s="2">
        <f t="shared" si="1"/>
        <v>0</v>
      </c>
    </row>
    <row r="100" spans="1:9" hidden="1" x14ac:dyDescent="0.25">
      <c r="A100" s="5">
        <v>121304</v>
      </c>
      <c r="B100" s="4" t="s">
        <v>1325</v>
      </c>
      <c r="C100" s="3">
        <v>0</v>
      </c>
      <c r="D100" s="3">
        <v>0</v>
      </c>
      <c r="E100" s="3">
        <v>0</v>
      </c>
      <c r="F100" s="3">
        <v>0</v>
      </c>
      <c r="G100" s="3">
        <v>0</v>
      </c>
      <c r="H100" s="315">
        <v>0</v>
      </c>
      <c r="I100" s="2">
        <f t="shared" si="1"/>
        <v>0</v>
      </c>
    </row>
    <row r="101" spans="1:9" hidden="1" x14ac:dyDescent="0.25">
      <c r="A101" s="5">
        <v>121305</v>
      </c>
      <c r="B101" s="4" t="s">
        <v>1324</v>
      </c>
      <c r="C101" s="3">
        <v>0</v>
      </c>
      <c r="D101" s="3">
        <v>0</v>
      </c>
      <c r="E101" s="3">
        <v>0</v>
      </c>
      <c r="F101" s="3">
        <v>0</v>
      </c>
      <c r="G101" s="3">
        <v>0</v>
      </c>
      <c r="H101" s="315">
        <v>0</v>
      </c>
      <c r="I101" s="2">
        <f t="shared" si="1"/>
        <v>0</v>
      </c>
    </row>
    <row r="102" spans="1:9" hidden="1" x14ac:dyDescent="0.25">
      <c r="A102" s="5">
        <v>121306</v>
      </c>
      <c r="B102" s="4" t="s">
        <v>1323</v>
      </c>
      <c r="C102" s="3">
        <v>0</v>
      </c>
      <c r="D102" s="3">
        <v>0</v>
      </c>
      <c r="E102" s="3">
        <v>0</v>
      </c>
      <c r="F102" s="3">
        <v>0</v>
      </c>
      <c r="G102" s="3">
        <v>0</v>
      </c>
      <c r="H102" s="315">
        <v>0</v>
      </c>
      <c r="I102" s="2">
        <f t="shared" si="1"/>
        <v>0</v>
      </c>
    </row>
    <row r="103" spans="1:9" hidden="1" x14ac:dyDescent="0.25">
      <c r="A103" s="5">
        <v>121307</v>
      </c>
      <c r="B103" s="4" t="s">
        <v>1322</v>
      </c>
      <c r="C103" s="3">
        <v>0</v>
      </c>
      <c r="D103" s="3">
        <v>0</v>
      </c>
      <c r="E103" s="3">
        <v>0</v>
      </c>
      <c r="F103" s="3">
        <v>0</v>
      </c>
      <c r="G103" s="3">
        <v>0</v>
      </c>
      <c r="H103" s="315">
        <v>0</v>
      </c>
      <c r="I103" s="2">
        <f t="shared" si="1"/>
        <v>0</v>
      </c>
    </row>
    <row r="104" spans="1:9" hidden="1" x14ac:dyDescent="0.25">
      <c r="A104" s="5">
        <v>121308</v>
      </c>
      <c r="B104" s="4" t="s">
        <v>1321</v>
      </c>
      <c r="C104" s="3">
        <v>0</v>
      </c>
      <c r="D104" s="3">
        <v>0</v>
      </c>
      <c r="E104" s="3">
        <v>0</v>
      </c>
      <c r="F104" s="3">
        <v>0</v>
      </c>
      <c r="G104" s="3">
        <v>0</v>
      </c>
      <c r="H104" s="315">
        <v>0</v>
      </c>
      <c r="I104" s="2">
        <f t="shared" si="1"/>
        <v>0</v>
      </c>
    </row>
    <row r="105" spans="1:9" hidden="1" x14ac:dyDescent="0.25">
      <c r="A105" s="5">
        <v>121309</v>
      </c>
      <c r="B105" s="4" t="s">
        <v>1320</v>
      </c>
      <c r="C105" s="3">
        <v>0</v>
      </c>
      <c r="D105" s="3">
        <v>0</v>
      </c>
      <c r="E105" s="3">
        <v>0</v>
      </c>
      <c r="F105" s="3">
        <v>0</v>
      </c>
      <c r="G105" s="3">
        <v>0</v>
      </c>
      <c r="H105" s="315">
        <v>0</v>
      </c>
      <c r="I105" s="2">
        <f t="shared" si="1"/>
        <v>0</v>
      </c>
    </row>
    <row r="106" spans="1:9" hidden="1" x14ac:dyDescent="0.25">
      <c r="A106" s="5">
        <v>121310</v>
      </c>
      <c r="B106" s="4" t="s">
        <v>1319</v>
      </c>
      <c r="C106" s="3">
        <v>0</v>
      </c>
      <c r="D106" s="3">
        <v>0</v>
      </c>
      <c r="E106" s="3">
        <v>0</v>
      </c>
      <c r="F106" s="3">
        <v>0</v>
      </c>
      <c r="G106" s="3">
        <v>0</v>
      </c>
      <c r="H106" s="315">
        <v>0</v>
      </c>
      <c r="I106" s="2">
        <f t="shared" si="1"/>
        <v>0</v>
      </c>
    </row>
    <row r="107" spans="1:9" hidden="1" x14ac:dyDescent="0.25">
      <c r="A107" s="5">
        <v>121311</v>
      </c>
      <c r="B107" s="4" t="s">
        <v>1318</v>
      </c>
      <c r="C107" s="3">
        <v>0</v>
      </c>
      <c r="D107" s="3">
        <v>0</v>
      </c>
      <c r="E107" s="3">
        <v>0</v>
      </c>
      <c r="F107" s="3">
        <v>0</v>
      </c>
      <c r="G107" s="3">
        <v>0</v>
      </c>
      <c r="H107" s="315">
        <v>0</v>
      </c>
      <c r="I107" s="2">
        <f t="shared" si="1"/>
        <v>0</v>
      </c>
    </row>
    <row r="108" spans="1:9" hidden="1" x14ac:dyDescent="0.25">
      <c r="A108" s="5">
        <v>121314</v>
      </c>
      <c r="B108" s="4" t="s">
        <v>1317</v>
      </c>
      <c r="C108" s="3">
        <v>0</v>
      </c>
      <c r="D108" s="3">
        <v>0</v>
      </c>
      <c r="E108" s="3">
        <v>0</v>
      </c>
      <c r="F108" s="3">
        <v>0</v>
      </c>
      <c r="G108" s="3">
        <v>0</v>
      </c>
      <c r="H108" s="315">
        <v>0</v>
      </c>
      <c r="I108" s="2">
        <f t="shared" si="1"/>
        <v>0</v>
      </c>
    </row>
    <row r="109" spans="1:9" hidden="1" x14ac:dyDescent="0.25">
      <c r="A109" s="5">
        <v>121315</v>
      </c>
      <c r="B109" s="4" t="s">
        <v>1316</v>
      </c>
      <c r="C109" s="3">
        <v>0</v>
      </c>
      <c r="D109" s="3">
        <v>0</v>
      </c>
      <c r="E109" s="3">
        <v>0</v>
      </c>
      <c r="F109" s="3">
        <v>0</v>
      </c>
      <c r="G109" s="3">
        <v>0</v>
      </c>
      <c r="H109" s="315">
        <v>0</v>
      </c>
      <c r="I109" s="2">
        <f t="shared" si="1"/>
        <v>0</v>
      </c>
    </row>
    <row r="110" spans="1:9" hidden="1" x14ac:dyDescent="0.25">
      <c r="A110" s="5">
        <v>121316</v>
      </c>
      <c r="B110" s="4" t="s">
        <v>1315</v>
      </c>
      <c r="C110" s="3">
        <v>0</v>
      </c>
      <c r="D110" s="3">
        <v>0</v>
      </c>
      <c r="E110" s="3">
        <v>0</v>
      </c>
      <c r="F110" s="3">
        <v>0</v>
      </c>
      <c r="G110" s="3">
        <v>0</v>
      </c>
      <c r="H110" s="315">
        <v>0</v>
      </c>
      <c r="I110" s="2">
        <f t="shared" si="1"/>
        <v>0</v>
      </c>
    </row>
    <row r="111" spans="1:9" hidden="1" x14ac:dyDescent="0.25">
      <c r="A111" s="5">
        <v>121317</v>
      </c>
      <c r="B111" s="4" t="s">
        <v>1314</v>
      </c>
      <c r="C111" s="3">
        <v>0</v>
      </c>
      <c r="D111" s="3">
        <v>0</v>
      </c>
      <c r="E111" s="3">
        <v>0</v>
      </c>
      <c r="F111" s="3">
        <v>0</v>
      </c>
      <c r="G111" s="3">
        <v>0</v>
      </c>
      <c r="H111" s="315">
        <v>0</v>
      </c>
      <c r="I111" s="2">
        <f t="shared" si="1"/>
        <v>0</v>
      </c>
    </row>
    <row r="112" spans="1:9" hidden="1" x14ac:dyDescent="0.25">
      <c r="A112" s="5">
        <v>121318</v>
      </c>
      <c r="B112" s="4" t="s">
        <v>1313</v>
      </c>
      <c r="C112" s="3">
        <v>0</v>
      </c>
      <c r="D112" s="3">
        <v>0</v>
      </c>
      <c r="E112" s="3">
        <v>0</v>
      </c>
      <c r="F112" s="3">
        <v>0</v>
      </c>
      <c r="G112" s="3">
        <v>0</v>
      </c>
      <c r="H112" s="315">
        <v>0</v>
      </c>
      <c r="I112" s="2">
        <f t="shared" si="1"/>
        <v>0</v>
      </c>
    </row>
    <row r="113" spans="1:9" hidden="1" x14ac:dyDescent="0.25">
      <c r="A113" s="5">
        <v>121342</v>
      </c>
      <c r="B113" s="4" t="s">
        <v>1312</v>
      </c>
      <c r="C113" s="3">
        <v>0</v>
      </c>
      <c r="D113" s="3">
        <v>0</v>
      </c>
      <c r="E113" s="3">
        <v>0</v>
      </c>
      <c r="F113" s="3">
        <v>0</v>
      </c>
      <c r="G113" s="3">
        <v>0</v>
      </c>
      <c r="H113" s="315">
        <v>0</v>
      </c>
      <c r="I113" s="2">
        <f t="shared" si="1"/>
        <v>0</v>
      </c>
    </row>
    <row r="114" spans="1:9" hidden="1" x14ac:dyDescent="0.25">
      <c r="A114" s="5">
        <v>121395</v>
      </c>
      <c r="B114" s="4" t="s">
        <v>1311</v>
      </c>
      <c r="C114" s="3">
        <v>0</v>
      </c>
      <c r="D114" s="3">
        <v>0</v>
      </c>
      <c r="E114" s="3">
        <v>0</v>
      </c>
      <c r="F114" s="3">
        <v>0</v>
      </c>
      <c r="G114" s="3">
        <v>0</v>
      </c>
      <c r="H114" s="315">
        <v>0</v>
      </c>
      <c r="I114" s="2">
        <f t="shared" si="1"/>
        <v>0</v>
      </c>
    </row>
    <row r="115" spans="1:9" hidden="1" x14ac:dyDescent="0.25">
      <c r="A115" s="5">
        <v>121399</v>
      </c>
      <c r="B115" s="4" t="s">
        <v>1358</v>
      </c>
      <c r="C115" s="3">
        <v>0</v>
      </c>
      <c r="D115" s="3">
        <v>0</v>
      </c>
      <c r="E115" s="3">
        <v>0</v>
      </c>
      <c r="F115" s="3">
        <v>0</v>
      </c>
      <c r="G115" s="3">
        <v>0</v>
      </c>
      <c r="H115" s="315">
        <v>0</v>
      </c>
      <c r="I115" s="2">
        <f t="shared" si="1"/>
        <v>0</v>
      </c>
    </row>
    <row r="116" spans="1:9" hidden="1" x14ac:dyDescent="0.25">
      <c r="A116" s="5">
        <v>121600</v>
      </c>
      <c r="B116" s="4" t="s">
        <v>1357</v>
      </c>
      <c r="C116" s="3">
        <v>0</v>
      </c>
      <c r="D116" s="3">
        <v>0</v>
      </c>
      <c r="E116" s="3">
        <v>0</v>
      </c>
      <c r="F116" s="3">
        <v>0</v>
      </c>
      <c r="G116" s="3">
        <v>0</v>
      </c>
      <c r="H116" s="315">
        <v>0</v>
      </c>
      <c r="I116" s="2">
        <f t="shared" si="1"/>
        <v>0</v>
      </c>
    </row>
    <row r="117" spans="1:9" hidden="1" x14ac:dyDescent="0.25">
      <c r="A117" s="5">
        <v>121601</v>
      </c>
      <c r="B117" s="4" t="s">
        <v>1294</v>
      </c>
      <c r="C117" s="3">
        <v>0</v>
      </c>
      <c r="D117" s="3">
        <v>0</v>
      </c>
      <c r="E117" s="3">
        <v>0</v>
      </c>
      <c r="F117" s="3">
        <v>0</v>
      </c>
      <c r="G117" s="3">
        <v>0</v>
      </c>
      <c r="H117" s="315">
        <v>0</v>
      </c>
      <c r="I117" s="2">
        <f t="shared" si="1"/>
        <v>0</v>
      </c>
    </row>
    <row r="118" spans="1:9" hidden="1" x14ac:dyDescent="0.25">
      <c r="A118" s="5">
        <v>121602</v>
      </c>
      <c r="B118" s="4" t="s">
        <v>1293</v>
      </c>
      <c r="C118" s="3">
        <v>0</v>
      </c>
      <c r="D118" s="3">
        <v>0</v>
      </c>
      <c r="E118" s="3">
        <v>0</v>
      </c>
      <c r="F118" s="3">
        <v>0</v>
      </c>
      <c r="G118" s="3">
        <v>0</v>
      </c>
      <c r="H118" s="315">
        <v>0</v>
      </c>
      <c r="I118" s="2">
        <f t="shared" si="1"/>
        <v>0</v>
      </c>
    </row>
    <row r="119" spans="1:9" hidden="1" x14ac:dyDescent="0.25">
      <c r="A119" s="5">
        <v>121604</v>
      </c>
      <c r="B119" s="4" t="s">
        <v>1292</v>
      </c>
      <c r="C119" s="3">
        <v>0</v>
      </c>
      <c r="D119" s="3">
        <v>0</v>
      </c>
      <c r="E119" s="3">
        <v>0</v>
      </c>
      <c r="F119" s="3">
        <v>0</v>
      </c>
      <c r="G119" s="3">
        <v>0</v>
      </c>
      <c r="H119" s="315">
        <v>0</v>
      </c>
      <c r="I119" s="2">
        <f t="shared" si="1"/>
        <v>0</v>
      </c>
    </row>
    <row r="120" spans="1:9" hidden="1" x14ac:dyDescent="0.25">
      <c r="A120" s="5">
        <v>121608</v>
      </c>
      <c r="B120" s="4" t="s">
        <v>1305</v>
      </c>
      <c r="C120" s="3">
        <v>0</v>
      </c>
      <c r="D120" s="3">
        <v>0</v>
      </c>
      <c r="E120" s="3">
        <v>0</v>
      </c>
      <c r="F120" s="3">
        <v>0</v>
      </c>
      <c r="G120" s="3">
        <v>0</v>
      </c>
      <c r="H120" s="315">
        <v>0</v>
      </c>
      <c r="I120" s="2">
        <f t="shared" si="1"/>
        <v>0</v>
      </c>
    </row>
    <row r="121" spans="1:9" hidden="1" x14ac:dyDescent="0.25">
      <c r="A121" s="5">
        <v>121609</v>
      </c>
      <c r="B121" s="4" t="s">
        <v>1356</v>
      </c>
      <c r="C121" s="3">
        <v>0</v>
      </c>
      <c r="D121" s="3">
        <v>0</v>
      </c>
      <c r="E121" s="3">
        <v>0</v>
      </c>
      <c r="F121" s="3">
        <v>0</v>
      </c>
      <c r="G121" s="3">
        <v>0</v>
      </c>
      <c r="H121" s="315">
        <v>0</v>
      </c>
      <c r="I121" s="2">
        <f t="shared" si="1"/>
        <v>0</v>
      </c>
    </row>
    <row r="122" spans="1:9" hidden="1" x14ac:dyDescent="0.25">
      <c r="A122" s="5">
        <v>121610</v>
      </c>
      <c r="B122" s="4" t="s">
        <v>1355</v>
      </c>
      <c r="C122" s="3">
        <v>0</v>
      </c>
      <c r="D122" s="3">
        <v>0</v>
      </c>
      <c r="E122" s="3">
        <v>0</v>
      </c>
      <c r="F122" s="3">
        <v>0</v>
      </c>
      <c r="G122" s="3">
        <v>0</v>
      </c>
      <c r="H122" s="315">
        <v>0</v>
      </c>
      <c r="I122" s="2">
        <f t="shared" si="1"/>
        <v>0</v>
      </c>
    </row>
    <row r="123" spans="1:9" hidden="1" x14ac:dyDescent="0.25">
      <c r="A123" s="5">
        <v>121695</v>
      </c>
      <c r="B123" s="4" t="s">
        <v>1311</v>
      </c>
      <c r="C123" s="3">
        <v>0</v>
      </c>
      <c r="D123" s="3">
        <v>0</v>
      </c>
      <c r="E123" s="3">
        <v>0</v>
      </c>
      <c r="F123" s="3">
        <v>0</v>
      </c>
      <c r="G123" s="3">
        <v>0</v>
      </c>
      <c r="H123" s="315">
        <v>0</v>
      </c>
      <c r="I123" s="2">
        <f t="shared" si="1"/>
        <v>0</v>
      </c>
    </row>
    <row r="124" spans="1:9" hidden="1" x14ac:dyDescent="0.25">
      <c r="A124" s="5">
        <v>121699</v>
      </c>
      <c r="B124" s="4" t="s">
        <v>1354</v>
      </c>
      <c r="C124" s="3">
        <v>0</v>
      </c>
      <c r="D124" s="3">
        <v>0</v>
      </c>
      <c r="E124" s="3">
        <v>0</v>
      </c>
      <c r="F124" s="3">
        <v>0</v>
      </c>
      <c r="G124" s="3">
        <v>0</v>
      </c>
      <c r="H124" s="315">
        <v>0</v>
      </c>
      <c r="I124" s="2">
        <f t="shared" si="1"/>
        <v>0</v>
      </c>
    </row>
    <row r="125" spans="1:9" hidden="1" x14ac:dyDescent="0.25">
      <c r="A125" s="5">
        <v>121800</v>
      </c>
      <c r="B125" s="4" t="s">
        <v>1353</v>
      </c>
      <c r="C125" s="3">
        <v>0</v>
      </c>
      <c r="D125" s="3">
        <v>0</v>
      </c>
      <c r="E125" s="3">
        <v>0</v>
      </c>
      <c r="F125" s="3">
        <v>0</v>
      </c>
      <c r="G125" s="3">
        <v>0</v>
      </c>
      <c r="H125" s="315">
        <v>0</v>
      </c>
      <c r="I125" s="2">
        <f t="shared" si="1"/>
        <v>0</v>
      </c>
    </row>
    <row r="126" spans="1:9" hidden="1" x14ac:dyDescent="0.25">
      <c r="A126" s="5">
        <v>121801</v>
      </c>
      <c r="B126" s="4" t="s">
        <v>1350</v>
      </c>
      <c r="C126" s="3">
        <v>0</v>
      </c>
      <c r="D126" s="3">
        <v>0</v>
      </c>
      <c r="E126" s="3">
        <v>0</v>
      </c>
      <c r="F126" s="3">
        <v>0</v>
      </c>
      <c r="G126" s="3">
        <v>0</v>
      </c>
      <c r="H126" s="315">
        <v>0</v>
      </c>
      <c r="I126" s="2">
        <f t="shared" si="1"/>
        <v>0</v>
      </c>
    </row>
    <row r="127" spans="1:9" hidden="1" x14ac:dyDescent="0.25">
      <c r="A127" s="5">
        <v>121802</v>
      </c>
      <c r="B127" s="4" t="s">
        <v>1349</v>
      </c>
      <c r="C127" s="3">
        <v>0</v>
      </c>
      <c r="D127" s="3">
        <v>0</v>
      </c>
      <c r="E127" s="3">
        <v>0</v>
      </c>
      <c r="F127" s="3">
        <v>0</v>
      </c>
      <c r="G127" s="3">
        <v>0</v>
      </c>
      <c r="H127" s="315">
        <v>0</v>
      </c>
      <c r="I127" s="2">
        <f t="shared" si="1"/>
        <v>0</v>
      </c>
    </row>
    <row r="128" spans="1:9" hidden="1" x14ac:dyDescent="0.25">
      <c r="A128" s="5">
        <v>121803</v>
      </c>
      <c r="B128" s="4" t="s">
        <v>1348</v>
      </c>
      <c r="C128" s="3">
        <v>0</v>
      </c>
      <c r="D128" s="3">
        <v>0</v>
      </c>
      <c r="E128" s="3">
        <v>0</v>
      </c>
      <c r="F128" s="3">
        <v>0</v>
      </c>
      <c r="G128" s="3">
        <v>0</v>
      </c>
      <c r="H128" s="315">
        <v>0</v>
      </c>
      <c r="I128" s="2">
        <f t="shared" si="1"/>
        <v>0</v>
      </c>
    </row>
    <row r="129" spans="1:9" hidden="1" x14ac:dyDescent="0.25">
      <c r="A129" s="5">
        <v>121899</v>
      </c>
      <c r="B129" s="4" t="s">
        <v>1352</v>
      </c>
      <c r="C129" s="3">
        <v>0</v>
      </c>
      <c r="D129" s="3">
        <v>0</v>
      </c>
      <c r="E129" s="3">
        <v>0</v>
      </c>
      <c r="F129" s="3">
        <v>0</v>
      </c>
      <c r="G129" s="3">
        <v>0</v>
      </c>
      <c r="H129" s="315">
        <v>0</v>
      </c>
      <c r="I129" s="2">
        <f t="shared" si="1"/>
        <v>0</v>
      </c>
    </row>
    <row r="130" spans="1:9" hidden="1" x14ac:dyDescent="0.25">
      <c r="A130" s="5">
        <v>122000</v>
      </c>
      <c r="B130" s="4" t="s">
        <v>1351</v>
      </c>
      <c r="C130" s="3">
        <v>0</v>
      </c>
      <c r="D130" s="3">
        <v>0</v>
      </c>
      <c r="E130" s="3">
        <v>0</v>
      </c>
      <c r="F130" s="3">
        <v>0</v>
      </c>
      <c r="G130" s="3">
        <v>0</v>
      </c>
      <c r="H130" s="315">
        <v>0</v>
      </c>
      <c r="I130" s="2">
        <f t="shared" si="1"/>
        <v>0</v>
      </c>
    </row>
    <row r="131" spans="1:9" hidden="1" x14ac:dyDescent="0.25">
      <c r="A131" s="5">
        <v>122001</v>
      </c>
      <c r="B131" s="4" t="s">
        <v>1350</v>
      </c>
      <c r="C131" s="3">
        <v>0</v>
      </c>
      <c r="D131" s="3">
        <v>0</v>
      </c>
      <c r="E131" s="3">
        <v>0</v>
      </c>
      <c r="F131" s="3">
        <v>0</v>
      </c>
      <c r="G131" s="3">
        <v>0</v>
      </c>
      <c r="H131" s="315">
        <v>0</v>
      </c>
      <c r="I131" s="2">
        <f t="shared" si="1"/>
        <v>0</v>
      </c>
    </row>
    <row r="132" spans="1:9" hidden="1" x14ac:dyDescent="0.25">
      <c r="A132" s="5">
        <v>122002</v>
      </c>
      <c r="B132" s="4" t="s">
        <v>1349</v>
      </c>
      <c r="C132" s="3">
        <v>0</v>
      </c>
      <c r="D132" s="3">
        <v>0</v>
      </c>
      <c r="E132" s="3">
        <v>0</v>
      </c>
      <c r="F132" s="3">
        <v>0</v>
      </c>
      <c r="G132" s="3">
        <v>0</v>
      </c>
      <c r="H132" s="315">
        <v>0</v>
      </c>
      <c r="I132" s="2">
        <f t="shared" ref="I132:I195" si="2">MAX(C132:H132)</f>
        <v>0</v>
      </c>
    </row>
    <row r="133" spans="1:9" hidden="1" x14ac:dyDescent="0.25">
      <c r="A133" s="5">
        <v>122003</v>
      </c>
      <c r="B133" s="4" t="s">
        <v>1348</v>
      </c>
      <c r="C133" s="3">
        <v>0</v>
      </c>
      <c r="D133" s="3">
        <v>0</v>
      </c>
      <c r="E133" s="3">
        <v>0</v>
      </c>
      <c r="F133" s="3">
        <v>0</v>
      </c>
      <c r="G133" s="3">
        <v>0</v>
      </c>
      <c r="H133" s="315">
        <v>0</v>
      </c>
      <c r="I133" s="2">
        <f t="shared" si="2"/>
        <v>0</v>
      </c>
    </row>
    <row r="134" spans="1:9" hidden="1" x14ac:dyDescent="0.25">
      <c r="A134" s="5">
        <v>122099</v>
      </c>
      <c r="B134" s="4" t="s">
        <v>1347</v>
      </c>
      <c r="C134" s="3">
        <v>0</v>
      </c>
      <c r="D134" s="3">
        <v>0</v>
      </c>
      <c r="E134" s="3">
        <v>0</v>
      </c>
      <c r="F134" s="3">
        <v>0</v>
      </c>
      <c r="G134" s="3">
        <v>0</v>
      </c>
      <c r="H134" s="315">
        <v>0</v>
      </c>
      <c r="I134" s="2">
        <f t="shared" si="2"/>
        <v>0</v>
      </c>
    </row>
    <row r="135" spans="1:9" hidden="1" x14ac:dyDescent="0.25">
      <c r="A135" s="5">
        <v>122200</v>
      </c>
      <c r="B135" s="4" t="s">
        <v>1346</v>
      </c>
      <c r="C135" s="3">
        <v>0</v>
      </c>
      <c r="D135" s="3">
        <v>0</v>
      </c>
      <c r="E135" s="3">
        <v>0</v>
      </c>
      <c r="F135" s="3">
        <v>0</v>
      </c>
      <c r="G135" s="3">
        <v>0</v>
      </c>
      <c r="H135" s="315">
        <v>0</v>
      </c>
      <c r="I135" s="2">
        <f t="shared" si="2"/>
        <v>0</v>
      </c>
    </row>
    <row r="136" spans="1:9" hidden="1" x14ac:dyDescent="0.25">
      <c r="A136" s="5">
        <v>122201</v>
      </c>
      <c r="B136" s="4" t="s">
        <v>1345</v>
      </c>
      <c r="C136" s="3">
        <v>0</v>
      </c>
      <c r="D136" s="3">
        <v>0</v>
      </c>
      <c r="E136" s="3">
        <v>0</v>
      </c>
      <c r="F136" s="3">
        <v>0</v>
      </c>
      <c r="G136" s="3">
        <v>0</v>
      </c>
      <c r="H136" s="315">
        <v>0</v>
      </c>
      <c r="I136" s="2">
        <f t="shared" si="2"/>
        <v>0</v>
      </c>
    </row>
    <row r="137" spans="1:9" hidden="1" x14ac:dyDescent="0.25">
      <c r="A137" s="5">
        <v>122202</v>
      </c>
      <c r="B137" s="4" t="s">
        <v>1344</v>
      </c>
      <c r="C137" s="3">
        <v>0</v>
      </c>
      <c r="D137" s="3">
        <v>0</v>
      </c>
      <c r="E137" s="3">
        <v>0</v>
      </c>
      <c r="F137" s="3">
        <v>0</v>
      </c>
      <c r="G137" s="3">
        <v>0</v>
      </c>
      <c r="H137" s="315">
        <v>0</v>
      </c>
      <c r="I137" s="2">
        <f t="shared" si="2"/>
        <v>0</v>
      </c>
    </row>
    <row r="138" spans="1:9" hidden="1" x14ac:dyDescent="0.25">
      <c r="A138" s="5">
        <v>122203</v>
      </c>
      <c r="B138" s="4" t="s">
        <v>1343</v>
      </c>
      <c r="C138" s="3">
        <v>0</v>
      </c>
      <c r="D138" s="3">
        <v>0</v>
      </c>
      <c r="E138" s="3">
        <v>0</v>
      </c>
      <c r="F138" s="3">
        <v>0</v>
      </c>
      <c r="G138" s="3">
        <v>0</v>
      </c>
      <c r="H138" s="315">
        <v>0</v>
      </c>
      <c r="I138" s="2">
        <f t="shared" si="2"/>
        <v>0</v>
      </c>
    </row>
    <row r="139" spans="1:9" hidden="1" x14ac:dyDescent="0.25">
      <c r="A139" s="5">
        <v>122299</v>
      </c>
      <c r="B139" s="4" t="s">
        <v>1342</v>
      </c>
      <c r="C139" s="3">
        <v>0</v>
      </c>
      <c r="D139" s="3">
        <v>0</v>
      </c>
      <c r="E139" s="3">
        <v>0</v>
      </c>
      <c r="F139" s="3">
        <v>0</v>
      </c>
      <c r="G139" s="3">
        <v>0</v>
      </c>
      <c r="H139" s="315">
        <v>0</v>
      </c>
      <c r="I139" s="2">
        <f t="shared" si="2"/>
        <v>0</v>
      </c>
    </row>
    <row r="140" spans="1:9" hidden="1" x14ac:dyDescent="0.25">
      <c r="A140" s="5">
        <v>122400</v>
      </c>
      <c r="B140" s="4" t="s">
        <v>1341</v>
      </c>
      <c r="C140" s="3">
        <v>0</v>
      </c>
      <c r="D140" s="3">
        <v>0</v>
      </c>
      <c r="E140" s="3">
        <v>0</v>
      </c>
      <c r="F140" s="3">
        <v>0</v>
      </c>
      <c r="G140" s="3">
        <v>0</v>
      </c>
      <c r="H140" s="315">
        <v>0</v>
      </c>
      <c r="I140" s="2">
        <f t="shared" si="2"/>
        <v>0</v>
      </c>
    </row>
    <row r="141" spans="1:9" hidden="1" x14ac:dyDescent="0.25">
      <c r="A141" s="5">
        <v>122401</v>
      </c>
      <c r="B141" s="4" t="s">
        <v>1340</v>
      </c>
      <c r="C141" s="3">
        <v>0</v>
      </c>
      <c r="D141" s="3">
        <v>0</v>
      </c>
      <c r="E141" s="3">
        <v>0</v>
      </c>
      <c r="F141" s="3">
        <v>0</v>
      </c>
      <c r="G141" s="3">
        <v>0</v>
      </c>
      <c r="H141" s="315">
        <v>0</v>
      </c>
      <c r="I141" s="2">
        <f t="shared" si="2"/>
        <v>0</v>
      </c>
    </row>
    <row r="142" spans="1:9" hidden="1" x14ac:dyDescent="0.25">
      <c r="A142" s="5">
        <v>122402</v>
      </c>
      <c r="B142" s="4" t="s">
        <v>1339</v>
      </c>
      <c r="C142" s="3">
        <v>0</v>
      </c>
      <c r="D142" s="3">
        <v>0</v>
      </c>
      <c r="E142" s="3">
        <v>0</v>
      </c>
      <c r="F142" s="3">
        <v>0</v>
      </c>
      <c r="G142" s="3">
        <v>0</v>
      </c>
      <c r="H142" s="315">
        <v>0</v>
      </c>
      <c r="I142" s="2">
        <f t="shared" si="2"/>
        <v>0</v>
      </c>
    </row>
    <row r="143" spans="1:9" hidden="1" x14ac:dyDescent="0.25">
      <c r="A143" s="5">
        <v>122403</v>
      </c>
      <c r="B143" s="4" t="s">
        <v>1338</v>
      </c>
      <c r="C143" s="3">
        <v>0</v>
      </c>
      <c r="D143" s="3">
        <v>0</v>
      </c>
      <c r="E143" s="3">
        <v>0</v>
      </c>
      <c r="F143" s="3">
        <v>0</v>
      </c>
      <c r="G143" s="3">
        <v>0</v>
      </c>
      <c r="H143" s="315">
        <v>0</v>
      </c>
      <c r="I143" s="2">
        <f t="shared" si="2"/>
        <v>0</v>
      </c>
    </row>
    <row r="144" spans="1:9" hidden="1" x14ac:dyDescent="0.25">
      <c r="A144" s="5">
        <v>122404</v>
      </c>
      <c r="B144" s="4" t="s">
        <v>1337</v>
      </c>
      <c r="C144" s="3">
        <v>0</v>
      </c>
      <c r="D144" s="3">
        <v>0</v>
      </c>
      <c r="E144" s="3">
        <v>0</v>
      </c>
      <c r="F144" s="3">
        <v>0</v>
      </c>
      <c r="G144" s="3">
        <v>0</v>
      </c>
      <c r="H144" s="315">
        <v>0</v>
      </c>
      <c r="I144" s="2">
        <f t="shared" si="2"/>
        <v>0</v>
      </c>
    </row>
    <row r="145" spans="1:9" hidden="1" x14ac:dyDescent="0.25">
      <c r="A145" s="5">
        <v>122499</v>
      </c>
      <c r="B145" s="4" t="s">
        <v>1336</v>
      </c>
      <c r="C145" s="3">
        <v>0</v>
      </c>
      <c r="D145" s="3">
        <v>0</v>
      </c>
      <c r="E145" s="3">
        <v>0</v>
      </c>
      <c r="F145" s="3">
        <v>0</v>
      </c>
      <c r="G145" s="3">
        <v>0</v>
      </c>
      <c r="H145" s="315">
        <v>0</v>
      </c>
      <c r="I145" s="2">
        <f t="shared" si="2"/>
        <v>0</v>
      </c>
    </row>
    <row r="146" spans="1:9" x14ac:dyDescent="0.25">
      <c r="A146" s="5">
        <v>122600</v>
      </c>
      <c r="B146" s="4" t="s">
        <v>1335</v>
      </c>
      <c r="C146" s="3">
        <v>264364594.50999999</v>
      </c>
      <c r="D146" s="3">
        <v>264364594.50999999</v>
      </c>
      <c r="E146" s="3">
        <v>264364594.50999999</v>
      </c>
      <c r="F146" s="3">
        <v>264364594.50999999</v>
      </c>
      <c r="G146" s="3">
        <v>264364594.50999999</v>
      </c>
      <c r="H146" s="315">
        <v>264364594.50999999</v>
      </c>
      <c r="I146" s="2">
        <f t="shared" si="2"/>
        <v>264364594.50999999</v>
      </c>
    </row>
    <row r="147" spans="1:9" hidden="1" x14ac:dyDescent="0.25">
      <c r="A147" s="5">
        <v>122601</v>
      </c>
      <c r="B147" s="4" t="s">
        <v>1334</v>
      </c>
      <c r="C147" s="3">
        <v>0</v>
      </c>
      <c r="D147" s="3">
        <v>0</v>
      </c>
      <c r="E147" s="3">
        <v>0</v>
      </c>
      <c r="F147" s="3">
        <v>0</v>
      </c>
      <c r="G147" s="3">
        <v>0</v>
      </c>
      <c r="H147" s="315">
        <v>0</v>
      </c>
      <c r="I147" s="2">
        <f t="shared" si="2"/>
        <v>0</v>
      </c>
    </row>
    <row r="148" spans="1:9" hidden="1" x14ac:dyDescent="0.25">
      <c r="A148" s="5">
        <v>122602</v>
      </c>
      <c r="B148" s="4" t="s">
        <v>1333</v>
      </c>
      <c r="C148" s="3">
        <v>0</v>
      </c>
      <c r="D148" s="3">
        <v>0</v>
      </c>
      <c r="E148" s="3">
        <v>0</v>
      </c>
      <c r="F148" s="3">
        <v>0</v>
      </c>
      <c r="G148" s="3">
        <v>0</v>
      </c>
      <c r="H148" s="315">
        <v>0</v>
      </c>
      <c r="I148" s="2">
        <f t="shared" si="2"/>
        <v>0</v>
      </c>
    </row>
    <row r="149" spans="1:9" hidden="1" x14ac:dyDescent="0.25">
      <c r="A149" s="5">
        <v>122603</v>
      </c>
      <c r="B149" s="4" t="s">
        <v>1332</v>
      </c>
      <c r="C149" s="3">
        <v>0</v>
      </c>
      <c r="D149" s="3">
        <v>0</v>
      </c>
      <c r="E149" s="3">
        <v>0</v>
      </c>
      <c r="F149" s="3">
        <v>0</v>
      </c>
      <c r="G149" s="3">
        <v>0</v>
      </c>
      <c r="H149" s="315">
        <v>0</v>
      </c>
      <c r="I149" s="2">
        <f t="shared" si="2"/>
        <v>0</v>
      </c>
    </row>
    <row r="150" spans="1:9" x14ac:dyDescent="0.25">
      <c r="A150" s="5">
        <v>122604</v>
      </c>
      <c r="B150" s="4" t="s">
        <v>1331</v>
      </c>
      <c r="C150" s="3">
        <v>264364594.50999999</v>
      </c>
      <c r="D150" s="3">
        <v>264364594.50999999</v>
      </c>
      <c r="E150" s="3">
        <v>264364594.50999999</v>
      </c>
      <c r="F150" s="3">
        <v>264364594.50999999</v>
      </c>
      <c r="G150" s="3">
        <v>264364594.50999999</v>
      </c>
      <c r="H150" s="315">
        <v>264364594.50999999</v>
      </c>
      <c r="I150" s="2">
        <f t="shared" si="2"/>
        <v>264364594.50999999</v>
      </c>
    </row>
    <row r="151" spans="1:9" hidden="1" x14ac:dyDescent="0.25">
      <c r="A151" s="5">
        <v>122699</v>
      </c>
      <c r="B151" s="4" t="s">
        <v>1330</v>
      </c>
      <c r="C151" s="3">
        <v>0</v>
      </c>
      <c r="D151" s="3">
        <v>0</v>
      </c>
      <c r="E151" s="3">
        <v>0</v>
      </c>
      <c r="F151" s="3">
        <v>0</v>
      </c>
      <c r="G151" s="3">
        <v>0</v>
      </c>
      <c r="H151" s="315">
        <v>0</v>
      </c>
      <c r="I151" s="2">
        <f t="shared" si="2"/>
        <v>0</v>
      </c>
    </row>
    <row r="152" spans="1:9" hidden="1" x14ac:dyDescent="0.25">
      <c r="A152" s="5">
        <v>122800</v>
      </c>
      <c r="B152" s="4" t="s">
        <v>1329</v>
      </c>
      <c r="C152" s="3">
        <v>0</v>
      </c>
      <c r="D152" s="3">
        <v>0</v>
      </c>
      <c r="E152" s="3">
        <v>0</v>
      </c>
      <c r="F152" s="3">
        <v>0</v>
      </c>
      <c r="G152" s="3">
        <v>0</v>
      </c>
      <c r="H152" s="315">
        <v>0</v>
      </c>
      <c r="I152" s="2">
        <f t="shared" si="2"/>
        <v>0</v>
      </c>
    </row>
    <row r="153" spans="1:9" hidden="1" x14ac:dyDescent="0.25">
      <c r="A153" s="5">
        <v>122801</v>
      </c>
      <c r="B153" s="4" t="s">
        <v>1328</v>
      </c>
      <c r="C153" s="3">
        <v>0</v>
      </c>
      <c r="D153" s="3">
        <v>0</v>
      </c>
      <c r="E153" s="3">
        <v>0</v>
      </c>
      <c r="F153" s="3">
        <v>0</v>
      </c>
      <c r="G153" s="3">
        <v>0</v>
      </c>
      <c r="H153" s="315">
        <v>0</v>
      </c>
      <c r="I153" s="2">
        <f t="shared" si="2"/>
        <v>0</v>
      </c>
    </row>
    <row r="154" spans="1:9" hidden="1" x14ac:dyDescent="0.25">
      <c r="A154" s="5">
        <v>122802</v>
      </c>
      <c r="B154" s="4" t="s">
        <v>1327</v>
      </c>
      <c r="C154" s="3">
        <v>0</v>
      </c>
      <c r="D154" s="3">
        <v>0</v>
      </c>
      <c r="E154" s="3">
        <v>0</v>
      </c>
      <c r="F154" s="3">
        <v>0</v>
      </c>
      <c r="G154" s="3">
        <v>0</v>
      </c>
      <c r="H154" s="315">
        <v>0</v>
      </c>
      <c r="I154" s="2">
        <f t="shared" si="2"/>
        <v>0</v>
      </c>
    </row>
    <row r="155" spans="1:9" hidden="1" x14ac:dyDescent="0.25">
      <c r="A155" s="5">
        <v>122803</v>
      </c>
      <c r="B155" s="4" t="s">
        <v>1326</v>
      </c>
      <c r="C155" s="3">
        <v>0</v>
      </c>
      <c r="D155" s="3">
        <v>0</v>
      </c>
      <c r="E155" s="3">
        <v>0</v>
      </c>
      <c r="F155" s="3">
        <v>0</v>
      </c>
      <c r="G155" s="3">
        <v>0</v>
      </c>
      <c r="H155" s="315">
        <v>0</v>
      </c>
      <c r="I155" s="2">
        <f t="shared" si="2"/>
        <v>0</v>
      </c>
    </row>
    <row r="156" spans="1:9" hidden="1" x14ac:dyDescent="0.25">
      <c r="A156" s="5">
        <v>122804</v>
      </c>
      <c r="B156" s="4" t="s">
        <v>1325</v>
      </c>
      <c r="C156" s="3">
        <v>0</v>
      </c>
      <c r="D156" s="3">
        <v>0</v>
      </c>
      <c r="E156" s="3">
        <v>0</v>
      </c>
      <c r="F156" s="3">
        <v>0</v>
      </c>
      <c r="G156" s="3">
        <v>0</v>
      </c>
      <c r="H156" s="315">
        <v>0</v>
      </c>
      <c r="I156" s="2">
        <f t="shared" si="2"/>
        <v>0</v>
      </c>
    </row>
    <row r="157" spans="1:9" hidden="1" x14ac:dyDescent="0.25">
      <c r="A157" s="5">
        <v>122805</v>
      </c>
      <c r="B157" s="4" t="s">
        <v>1324</v>
      </c>
      <c r="C157" s="3">
        <v>0</v>
      </c>
      <c r="D157" s="3">
        <v>0</v>
      </c>
      <c r="E157" s="3">
        <v>0</v>
      </c>
      <c r="F157" s="3">
        <v>0</v>
      </c>
      <c r="G157" s="3">
        <v>0</v>
      </c>
      <c r="H157" s="315">
        <v>0</v>
      </c>
      <c r="I157" s="2">
        <f t="shared" si="2"/>
        <v>0</v>
      </c>
    </row>
    <row r="158" spans="1:9" hidden="1" x14ac:dyDescent="0.25">
      <c r="A158" s="5">
        <v>122806</v>
      </c>
      <c r="B158" s="4" t="s">
        <v>1323</v>
      </c>
      <c r="C158" s="3">
        <v>0</v>
      </c>
      <c r="D158" s="3">
        <v>0</v>
      </c>
      <c r="E158" s="3">
        <v>0</v>
      </c>
      <c r="F158" s="3">
        <v>0</v>
      </c>
      <c r="G158" s="3">
        <v>0</v>
      </c>
      <c r="H158" s="315">
        <v>0</v>
      </c>
      <c r="I158" s="2">
        <f t="shared" si="2"/>
        <v>0</v>
      </c>
    </row>
    <row r="159" spans="1:9" hidden="1" x14ac:dyDescent="0.25">
      <c r="A159" s="5">
        <v>122807</v>
      </c>
      <c r="B159" s="4" t="s">
        <v>1322</v>
      </c>
      <c r="C159" s="3">
        <v>0</v>
      </c>
      <c r="D159" s="3">
        <v>0</v>
      </c>
      <c r="E159" s="3">
        <v>0</v>
      </c>
      <c r="F159" s="3">
        <v>0</v>
      </c>
      <c r="G159" s="3">
        <v>0</v>
      </c>
      <c r="H159" s="315">
        <v>0</v>
      </c>
      <c r="I159" s="2">
        <f t="shared" si="2"/>
        <v>0</v>
      </c>
    </row>
    <row r="160" spans="1:9" hidden="1" x14ac:dyDescent="0.25">
      <c r="A160" s="5">
        <v>122808</v>
      </c>
      <c r="B160" s="4" t="s">
        <v>1321</v>
      </c>
      <c r="C160" s="3">
        <v>0</v>
      </c>
      <c r="D160" s="3">
        <v>0</v>
      </c>
      <c r="E160" s="3">
        <v>0</v>
      </c>
      <c r="F160" s="3">
        <v>0</v>
      </c>
      <c r="G160" s="3">
        <v>0</v>
      </c>
      <c r="H160" s="315">
        <v>0</v>
      </c>
      <c r="I160" s="2">
        <f t="shared" si="2"/>
        <v>0</v>
      </c>
    </row>
    <row r="161" spans="1:9" hidden="1" x14ac:dyDescent="0.25">
      <c r="A161" s="5">
        <v>122809</v>
      </c>
      <c r="B161" s="4" t="s">
        <v>1320</v>
      </c>
      <c r="C161" s="3">
        <v>0</v>
      </c>
      <c r="D161" s="3">
        <v>0</v>
      </c>
      <c r="E161" s="3">
        <v>0</v>
      </c>
      <c r="F161" s="3">
        <v>0</v>
      </c>
      <c r="G161" s="3">
        <v>0</v>
      </c>
      <c r="H161" s="315">
        <v>0</v>
      </c>
      <c r="I161" s="2">
        <f t="shared" si="2"/>
        <v>0</v>
      </c>
    </row>
    <row r="162" spans="1:9" hidden="1" x14ac:dyDescent="0.25">
      <c r="A162" s="5">
        <v>122810</v>
      </c>
      <c r="B162" s="4" t="s">
        <v>1319</v>
      </c>
      <c r="C162" s="3">
        <v>0</v>
      </c>
      <c r="D162" s="3">
        <v>0</v>
      </c>
      <c r="E162" s="3">
        <v>0</v>
      </c>
      <c r="F162" s="3">
        <v>0</v>
      </c>
      <c r="G162" s="3">
        <v>0</v>
      </c>
      <c r="H162" s="315">
        <v>0</v>
      </c>
      <c r="I162" s="2">
        <f t="shared" si="2"/>
        <v>0</v>
      </c>
    </row>
    <row r="163" spans="1:9" hidden="1" x14ac:dyDescent="0.25">
      <c r="A163" s="5">
        <v>122811</v>
      </c>
      <c r="B163" s="4" t="s">
        <v>1318</v>
      </c>
      <c r="C163" s="3">
        <v>0</v>
      </c>
      <c r="D163" s="3">
        <v>0</v>
      </c>
      <c r="E163" s="3">
        <v>0</v>
      </c>
      <c r="F163" s="3">
        <v>0</v>
      </c>
      <c r="G163" s="3">
        <v>0</v>
      </c>
      <c r="H163" s="315">
        <v>0</v>
      </c>
      <c r="I163" s="2">
        <f t="shared" si="2"/>
        <v>0</v>
      </c>
    </row>
    <row r="164" spans="1:9" hidden="1" x14ac:dyDescent="0.25">
      <c r="A164" s="5">
        <v>122814</v>
      </c>
      <c r="B164" s="4" t="s">
        <v>1317</v>
      </c>
      <c r="C164" s="3">
        <v>0</v>
      </c>
      <c r="D164" s="3">
        <v>0</v>
      </c>
      <c r="E164" s="3">
        <v>0</v>
      </c>
      <c r="F164" s="3">
        <v>0</v>
      </c>
      <c r="G164" s="3">
        <v>0</v>
      </c>
      <c r="H164" s="315">
        <v>0</v>
      </c>
      <c r="I164" s="2">
        <f t="shared" si="2"/>
        <v>0</v>
      </c>
    </row>
    <row r="165" spans="1:9" hidden="1" x14ac:dyDescent="0.25">
      <c r="A165" s="5">
        <v>122815</v>
      </c>
      <c r="B165" s="4" t="s">
        <v>1316</v>
      </c>
      <c r="C165" s="3">
        <v>0</v>
      </c>
      <c r="D165" s="3">
        <v>0</v>
      </c>
      <c r="E165" s="3">
        <v>0</v>
      </c>
      <c r="F165" s="3">
        <v>0</v>
      </c>
      <c r="G165" s="3">
        <v>0</v>
      </c>
      <c r="H165" s="315">
        <v>0</v>
      </c>
      <c r="I165" s="2">
        <f t="shared" si="2"/>
        <v>0</v>
      </c>
    </row>
    <row r="166" spans="1:9" hidden="1" x14ac:dyDescent="0.25">
      <c r="A166" s="5">
        <v>122816</v>
      </c>
      <c r="B166" s="4" t="s">
        <v>1315</v>
      </c>
      <c r="C166" s="3">
        <v>0</v>
      </c>
      <c r="D166" s="3">
        <v>0</v>
      </c>
      <c r="E166" s="3">
        <v>0</v>
      </c>
      <c r="F166" s="3">
        <v>0</v>
      </c>
      <c r="G166" s="3">
        <v>0</v>
      </c>
      <c r="H166" s="315">
        <v>0</v>
      </c>
      <c r="I166" s="2">
        <f t="shared" si="2"/>
        <v>0</v>
      </c>
    </row>
    <row r="167" spans="1:9" hidden="1" x14ac:dyDescent="0.25">
      <c r="A167" s="5">
        <v>122817</v>
      </c>
      <c r="B167" s="4" t="s">
        <v>1314</v>
      </c>
      <c r="C167" s="3">
        <v>0</v>
      </c>
      <c r="D167" s="3">
        <v>0</v>
      </c>
      <c r="E167" s="3">
        <v>0</v>
      </c>
      <c r="F167" s="3">
        <v>0</v>
      </c>
      <c r="G167" s="3">
        <v>0</v>
      </c>
      <c r="H167" s="315">
        <v>0</v>
      </c>
      <c r="I167" s="2">
        <f t="shared" si="2"/>
        <v>0</v>
      </c>
    </row>
    <row r="168" spans="1:9" hidden="1" x14ac:dyDescent="0.25">
      <c r="A168" s="5">
        <v>122818</v>
      </c>
      <c r="B168" s="4" t="s">
        <v>1313</v>
      </c>
      <c r="C168" s="3">
        <v>0</v>
      </c>
      <c r="D168" s="3">
        <v>0</v>
      </c>
      <c r="E168" s="3">
        <v>0</v>
      </c>
      <c r="F168" s="3">
        <v>0</v>
      </c>
      <c r="G168" s="3">
        <v>0</v>
      </c>
      <c r="H168" s="315">
        <v>0</v>
      </c>
      <c r="I168" s="2">
        <f t="shared" si="2"/>
        <v>0</v>
      </c>
    </row>
    <row r="169" spans="1:9" hidden="1" x14ac:dyDescent="0.25">
      <c r="A169" s="5">
        <v>122842</v>
      </c>
      <c r="B169" s="4" t="s">
        <v>1312</v>
      </c>
      <c r="C169" s="3">
        <v>0</v>
      </c>
      <c r="D169" s="3">
        <v>0</v>
      </c>
      <c r="E169" s="3">
        <v>0</v>
      </c>
      <c r="F169" s="3">
        <v>0</v>
      </c>
      <c r="G169" s="3">
        <v>0</v>
      </c>
      <c r="H169" s="315">
        <v>0</v>
      </c>
      <c r="I169" s="2">
        <f t="shared" si="2"/>
        <v>0</v>
      </c>
    </row>
    <row r="170" spans="1:9" hidden="1" x14ac:dyDescent="0.25">
      <c r="A170" s="5">
        <v>122895</v>
      </c>
      <c r="B170" s="4" t="s">
        <v>1311</v>
      </c>
      <c r="C170" s="3">
        <v>0</v>
      </c>
      <c r="D170" s="3">
        <v>0</v>
      </c>
      <c r="E170" s="3">
        <v>0</v>
      </c>
      <c r="F170" s="3">
        <v>0</v>
      </c>
      <c r="G170" s="3">
        <v>0</v>
      </c>
      <c r="H170" s="315">
        <v>0</v>
      </c>
      <c r="I170" s="2">
        <f t="shared" si="2"/>
        <v>0</v>
      </c>
    </row>
    <row r="171" spans="1:9" hidden="1" x14ac:dyDescent="0.25">
      <c r="A171" s="5">
        <v>122899</v>
      </c>
      <c r="B171" s="4" t="s">
        <v>1310</v>
      </c>
      <c r="C171" s="3">
        <v>0</v>
      </c>
      <c r="D171" s="3">
        <v>0</v>
      </c>
      <c r="E171" s="3">
        <v>0</v>
      </c>
      <c r="F171" s="3">
        <v>0</v>
      </c>
      <c r="G171" s="3">
        <v>0</v>
      </c>
      <c r="H171" s="315">
        <v>0</v>
      </c>
      <c r="I171" s="2">
        <f t="shared" si="2"/>
        <v>0</v>
      </c>
    </row>
    <row r="172" spans="1:9" hidden="1" x14ac:dyDescent="0.25">
      <c r="A172" s="5">
        <v>123000</v>
      </c>
      <c r="B172" s="4" t="s">
        <v>1309</v>
      </c>
      <c r="C172" s="3">
        <v>0</v>
      </c>
      <c r="D172" s="3">
        <v>0</v>
      </c>
      <c r="E172" s="3">
        <v>0</v>
      </c>
      <c r="F172" s="3">
        <v>0</v>
      </c>
      <c r="G172" s="3">
        <v>0</v>
      </c>
      <c r="H172" s="315">
        <v>0</v>
      </c>
      <c r="I172" s="2">
        <f t="shared" si="2"/>
        <v>0</v>
      </c>
    </row>
    <row r="173" spans="1:9" hidden="1" x14ac:dyDescent="0.25">
      <c r="A173" s="5">
        <v>123001</v>
      </c>
      <c r="B173" s="4" t="s">
        <v>1294</v>
      </c>
      <c r="C173" s="3">
        <v>0</v>
      </c>
      <c r="D173" s="3">
        <v>0</v>
      </c>
      <c r="E173" s="3">
        <v>0</v>
      </c>
      <c r="F173" s="3">
        <v>0</v>
      </c>
      <c r="G173" s="3">
        <v>0</v>
      </c>
      <c r="H173" s="315">
        <v>0</v>
      </c>
      <c r="I173" s="2">
        <f t="shared" si="2"/>
        <v>0</v>
      </c>
    </row>
    <row r="174" spans="1:9" hidden="1" x14ac:dyDescent="0.25">
      <c r="A174" s="5">
        <v>123002</v>
      </c>
      <c r="B174" s="4" t="s">
        <v>1293</v>
      </c>
      <c r="C174" s="3">
        <v>0</v>
      </c>
      <c r="D174" s="3">
        <v>0</v>
      </c>
      <c r="E174" s="3">
        <v>0</v>
      </c>
      <c r="F174" s="3">
        <v>0</v>
      </c>
      <c r="G174" s="3">
        <v>0</v>
      </c>
      <c r="H174" s="315">
        <v>0</v>
      </c>
      <c r="I174" s="2">
        <f t="shared" si="2"/>
        <v>0</v>
      </c>
    </row>
    <row r="175" spans="1:9" hidden="1" x14ac:dyDescent="0.25">
      <c r="A175" s="5">
        <v>123003</v>
      </c>
      <c r="B175" s="4" t="s">
        <v>1292</v>
      </c>
      <c r="C175" s="3">
        <v>0</v>
      </c>
      <c r="D175" s="3">
        <v>0</v>
      </c>
      <c r="E175" s="3">
        <v>0</v>
      </c>
      <c r="F175" s="3">
        <v>0</v>
      </c>
      <c r="G175" s="3">
        <v>0</v>
      </c>
      <c r="H175" s="315">
        <v>0</v>
      </c>
      <c r="I175" s="2">
        <f t="shared" si="2"/>
        <v>0</v>
      </c>
    </row>
    <row r="176" spans="1:9" hidden="1" x14ac:dyDescent="0.25">
      <c r="A176" s="5">
        <v>123005</v>
      </c>
      <c r="B176" s="4" t="s">
        <v>1308</v>
      </c>
      <c r="C176" s="3">
        <v>0</v>
      </c>
      <c r="D176" s="3">
        <v>0</v>
      </c>
      <c r="E176" s="3">
        <v>0</v>
      </c>
      <c r="F176" s="3">
        <v>0</v>
      </c>
      <c r="G176" s="3">
        <v>0</v>
      </c>
      <c r="H176" s="315">
        <v>0</v>
      </c>
      <c r="I176" s="2">
        <f t="shared" si="2"/>
        <v>0</v>
      </c>
    </row>
    <row r="177" spans="1:9" hidden="1" x14ac:dyDescent="0.25">
      <c r="A177" s="5">
        <v>123006</v>
      </c>
      <c r="B177" s="4" t="s">
        <v>1307</v>
      </c>
      <c r="C177" s="3">
        <v>0</v>
      </c>
      <c r="D177" s="3">
        <v>0</v>
      </c>
      <c r="E177" s="3">
        <v>0</v>
      </c>
      <c r="F177" s="3">
        <v>0</v>
      </c>
      <c r="G177" s="3">
        <v>0</v>
      </c>
      <c r="H177" s="315">
        <v>0</v>
      </c>
      <c r="I177" s="2">
        <f t="shared" si="2"/>
        <v>0</v>
      </c>
    </row>
    <row r="178" spans="1:9" hidden="1" x14ac:dyDescent="0.25">
      <c r="A178" s="5">
        <v>123007</v>
      </c>
      <c r="B178" s="4" t="s">
        <v>1306</v>
      </c>
      <c r="C178" s="3">
        <v>0</v>
      </c>
      <c r="D178" s="3">
        <v>0</v>
      </c>
      <c r="E178" s="3">
        <v>0</v>
      </c>
      <c r="F178" s="3">
        <v>0</v>
      </c>
      <c r="G178" s="3">
        <v>0</v>
      </c>
      <c r="H178" s="315">
        <v>0</v>
      </c>
      <c r="I178" s="2">
        <f t="shared" si="2"/>
        <v>0</v>
      </c>
    </row>
    <row r="179" spans="1:9" hidden="1" x14ac:dyDescent="0.25">
      <c r="A179" s="5">
        <v>123008</v>
      </c>
      <c r="B179" s="4" t="s">
        <v>1305</v>
      </c>
      <c r="C179" s="3">
        <v>0</v>
      </c>
      <c r="D179" s="3">
        <v>0</v>
      </c>
      <c r="E179" s="3">
        <v>0</v>
      </c>
      <c r="F179" s="3">
        <v>0</v>
      </c>
      <c r="G179" s="3">
        <v>0</v>
      </c>
      <c r="H179" s="315">
        <v>0</v>
      </c>
      <c r="I179" s="2">
        <f t="shared" si="2"/>
        <v>0</v>
      </c>
    </row>
    <row r="180" spans="1:9" hidden="1" x14ac:dyDescent="0.25">
      <c r="A180" s="5">
        <v>123009</v>
      </c>
      <c r="B180" s="4" t="s">
        <v>1304</v>
      </c>
      <c r="C180" s="3">
        <v>0</v>
      </c>
      <c r="D180" s="3">
        <v>0</v>
      </c>
      <c r="E180" s="3">
        <v>0</v>
      </c>
      <c r="F180" s="3">
        <v>0</v>
      </c>
      <c r="G180" s="3">
        <v>0</v>
      </c>
      <c r="H180" s="315">
        <v>0</v>
      </c>
      <c r="I180" s="2">
        <f t="shared" si="2"/>
        <v>0</v>
      </c>
    </row>
    <row r="181" spans="1:9" hidden="1" x14ac:dyDescent="0.25">
      <c r="A181" s="5">
        <v>123010</v>
      </c>
      <c r="B181" s="4" t="s">
        <v>1303</v>
      </c>
      <c r="C181" s="3">
        <v>0</v>
      </c>
      <c r="D181" s="3">
        <v>0</v>
      </c>
      <c r="E181" s="3">
        <v>0</v>
      </c>
      <c r="F181" s="3">
        <v>0</v>
      </c>
      <c r="G181" s="3">
        <v>0</v>
      </c>
      <c r="H181" s="315">
        <v>0</v>
      </c>
      <c r="I181" s="2">
        <f t="shared" si="2"/>
        <v>0</v>
      </c>
    </row>
    <row r="182" spans="1:9" hidden="1" x14ac:dyDescent="0.25">
      <c r="A182" s="5">
        <v>123011</v>
      </c>
      <c r="B182" s="4" t="s">
        <v>1302</v>
      </c>
      <c r="C182" s="3">
        <v>0</v>
      </c>
      <c r="D182" s="3">
        <v>0</v>
      </c>
      <c r="E182" s="3">
        <v>0</v>
      </c>
      <c r="F182" s="3">
        <v>0</v>
      </c>
      <c r="G182" s="3">
        <v>0</v>
      </c>
      <c r="H182" s="315">
        <v>0</v>
      </c>
      <c r="I182" s="2">
        <f t="shared" si="2"/>
        <v>0</v>
      </c>
    </row>
    <row r="183" spans="1:9" hidden="1" x14ac:dyDescent="0.25">
      <c r="A183" s="5">
        <v>123012</v>
      </c>
      <c r="B183" s="4" t="s">
        <v>1301</v>
      </c>
      <c r="C183" s="3">
        <v>0</v>
      </c>
      <c r="D183" s="3">
        <v>0</v>
      </c>
      <c r="E183" s="3">
        <v>0</v>
      </c>
      <c r="F183" s="3">
        <v>0</v>
      </c>
      <c r="G183" s="3">
        <v>0</v>
      </c>
      <c r="H183" s="315">
        <v>0</v>
      </c>
      <c r="I183" s="2">
        <f t="shared" si="2"/>
        <v>0</v>
      </c>
    </row>
    <row r="184" spans="1:9" hidden="1" x14ac:dyDescent="0.25">
      <c r="A184" s="5">
        <v>123013</v>
      </c>
      <c r="B184" s="4" t="s">
        <v>1300</v>
      </c>
      <c r="C184" s="3">
        <v>0</v>
      </c>
      <c r="D184" s="3">
        <v>0</v>
      </c>
      <c r="E184" s="3">
        <v>0</v>
      </c>
      <c r="F184" s="3">
        <v>0</v>
      </c>
      <c r="G184" s="3">
        <v>0</v>
      </c>
      <c r="H184" s="315">
        <v>0</v>
      </c>
      <c r="I184" s="2">
        <f t="shared" si="2"/>
        <v>0</v>
      </c>
    </row>
    <row r="185" spans="1:9" hidden="1" x14ac:dyDescent="0.25">
      <c r="A185" s="5">
        <v>123014</v>
      </c>
      <c r="B185" s="4" t="s">
        <v>1299</v>
      </c>
      <c r="C185" s="3">
        <v>0</v>
      </c>
      <c r="D185" s="3">
        <v>0</v>
      </c>
      <c r="E185" s="3">
        <v>0</v>
      </c>
      <c r="F185" s="3">
        <v>0</v>
      </c>
      <c r="G185" s="3">
        <v>0</v>
      </c>
      <c r="H185" s="315">
        <v>0</v>
      </c>
      <c r="I185" s="2">
        <f t="shared" si="2"/>
        <v>0</v>
      </c>
    </row>
    <row r="186" spans="1:9" hidden="1" x14ac:dyDescent="0.25">
      <c r="A186" s="5">
        <v>123015</v>
      </c>
      <c r="B186" s="4" t="s">
        <v>1298</v>
      </c>
      <c r="C186" s="3">
        <v>0</v>
      </c>
      <c r="D186" s="3">
        <v>0</v>
      </c>
      <c r="E186" s="3">
        <v>0</v>
      </c>
      <c r="F186" s="3">
        <v>0</v>
      </c>
      <c r="G186" s="3">
        <v>0</v>
      </c>
      <c r="H186" s="315">
        <v>0</v>
      </c>
      <c r="I186" s="2">
        <f t="shared" si="2"/>
        <v>0</v>
      </c>
    </row>
    <row r="187" spans="1:9" hidden="1" x14ac:dyDescent="0.25">
      <c r="A187" s="5">
        <v>123016</v>
      </c>
      <c r="B187" s="4" t="s">
        <v>1297</v>
      </c>
      <c r="C187" s="3">
        <v>0</v>
      </c>
      <c r="D187" s="3">
        <v>0</v>
      </c>
      <c r="E187" s="3">
        <v>0</v>
      </c>
      <c r="F187" s="3">
        <v>0</v>
      </c>
      <c r="G187" s="3">
        <v>0</v>
      </c>
      <c r="H187" s="315">
        <v>0</v>
      </c>
      <c r="I187" s="2">
        <f t="shared" si="2"/>
        <v>0</v>
      </c>
    </row>
    <row r="188" spans="1:9" hidden="1" x14ac:dyDescent="0.25">
      <c r="A188" s="5">
        <v>123099</v>
      </c>
      <c r="B188" s="4" t="s">
        <v>1296</v>
      </c>
      <c r="C188" s="3">
        <v>0</v>
      </c>
      <c r="D188" s="3">
        <v>0</v>
      </c>
      <c r="E188" s="3">
        <v>0</v>
      </c>
      <c r="F188" s="3">
        <v>0</v>
      </c>
      <c r="G188" s="3">
        <v>0</v>
      </c>
      <c r="H188" s="315">
        <v>0</v>
      </c>
      <c r="I188" s="2">
        <f t="shared" si="2"/>
        <v>0</v>
      </c>
    </row>
    <row r="189" spans="1:9" hidden="1" x14ac:dyDescent="0.25">
      <c r="A189" s="5">
        <v>123200</v>
      </c>
      <c r="B189" s="4" t="s">
        <v>1295</v>
      </c>
      <c r="C189" s="3">
        <v>0</v>
      </c>
      <c r="D189" s="3">
        <v>0</v>
      </c>
      <c r="E189" s="3">
        <v>0</v>
      </c>
      <c r="F189" s="3">
        <v>0</v>
      </c>
      <c r="G189" s="3">
        <v>0</v>
      </c>
      <c r="H189" s="315">
        <v>0</v>
      </c>
      <c r="I189" s="2">
        <f t="shared" si="2"/>
        <v>0</v>
      </c>
    </row>
    <row r="190" spans="1:9" hidden="1" x14ac:dyDescent="0.25">
      <c r="A190" s="5">
        <v>123201</v>
      </c>
      <c r="B190" s="4" t="s">
        <v>1294</v>
      </c>
      <c r="C190" s="3">
        <v>0</v>
      </c>
      <c r="D190" s="3">
        <v>0</v>
      </c>
      <c r="E190" s="3">
        <v>0</v>
      </c>
      <c r="F190" s="3">
        <v>0</v>
      </c>
      <c r="G190" s="3">
        <v>0</v>
      </c>
      <c r="H190" s="315">
        <v>0</v>
      </c>
      <c r="I190" s="2">
        <f t="shared" si="2"/>
        <v>0</v>
      </c>
    </row>
    <row r="191" spans="1:9" hidden="1" x14ac:dyDescent="0.25">
      <c r="A191" s="5">
        <v>123202</v>
      </c>
      <c r="B191" s="4" t="s">
        <v>1293</v>
      </c>
      <c r="C191" s="3">
        <v>0</v>
      </c>
      <c r="D191" s="3">
        <v>0</v>
      </c>
      <c r="E191" s="3">
        <v>0</v>
      </c>
      <c r="F191" s="3">
        <v>0</v>
      </c>
      <c r="G191" s="3">
        <v>0</v>
      </c>
      <c r="H191" s="315">
        <v>0</v>
      </c>
      <c r="I191" s="2">
        <f t="shared" si="2"/>
        <v>0</v>
      </c>
    </row>
    <row r="192" spans="1:9" hidden="1" x14ac:dyDescent="0.25">
      <c r="A192" s="5">
        <v>123204</v>
      </c>
      <c r="B192" s="4" t="s">
        <v>1292</v>
      </c>
      <c r="C192" s="3">
        <v>0</v>
      </c>
      <c r="D192" s="3">
        <v>0</v>
      </c>
      <c r="E192" s="3">
        <v>0</v>
      </c>
      <c r="F192" s="3">
        <v>0</v>
      </c>
      <c r="G192" s="3">
        <v>0</v>
      </c>
      <c r="H192" s="315">
        <v>0</v>
      </c>
      <c r="I192" s="2">
        <f t="shared" si="2"/>
        <v>0</v>
      </c>
    </row>
    <row r="193" spans="1:9" hidden="1" x14ac:dyDescent="0.25">
      <c r="A193" s="5">
        <v>123295</v>
      </c>
      <c r="B193" s="4" t="s">
        <v>1291</v>
      </c>
      <c r="C193" s="3">
        <v>0</v>
      </c>
      <c r="D193" s="3">
        <v>0</v>
      </c>
      <c r="E193" s="3">
        <v>0</v>
      </c>
      <c r="F193" s="3">
        <v>0</v>
      </c>
      <c r="G193" s="3">
        <v>0</v>
      </c>
      <c r="H193" s="315">
        <v>0</v>
      </c>
      <c r="I193" s="2">
        <f t="shared" si="2"/>
        <v>0</v>
      </c>
    </row>
    <row r="194" spans="1:9" hidden="1" x14ac:dyDescent="0.25">
      <c r="A194" s="5">
        <v>123299</v>
      </c>
      <c r="B194" s="4" t="s">
        <v>1290</v>
      </c>
      <c r="C194" s="3">
        <v>0</v>
      </c>
      <c r="D194" s="3">
        <v>0</v>
      </c>
      <c r="E194" s="3">
        <v>0</v>
      </c>
      <c r="F194" s="3">
        <v>0</v>
      </c>
      <c r="G194" s="3">
        <v>0</v>
      </c>
      <c r="H194" s="315">
        <v>0</v>
      </c>
      <c r="I194" s="2">
        <f t="shared" si="2"/>
        <v>0</v>
      </c>
    </row>
    <row r="195" spans="1:9" hidden="1" x14ac:dyDescent="0.25">
      <c r="A195" s="5">
        <v>123400</v>
      </c>
      <c r="B195" s="4" t="s">
        <v>1289</v>
      </c>
      <c r="C195" s="3">
        <v>0</v>
      </c>
      <c r="D195" s="3">
        <v>0</v>
      </c>
      <c r="E195" s="3">
        <v>0</v>
      </c>
      <c r="F195" s="3">
        <v>0</v>
      </c>
      <c r="G195" s="3">
        <v>0</v>
      </c>
      <c r="H195" s="315">
        <v>0</v>
      </c>
      <c r="I195" s="2">
        <f t="shared" si="2"/>
        <v>0</v>
      </c>
    </row>
    <row r="196" spans="1:9" hidden="1" x14ac:dyDescent="0.25">
      <c r="A196" s="5">
        <v>123600</v>
      </c>
      <c r="B196" s="4" t="s">
        <v>1288</v>
      </c>
      <c r="C196" s="3">
        <v>0</v>
      </c>
      <c r="D196" s="3">
        <v>0</v>
      </c>
      <c r="E196" s="3">
        <v>0</v>
      </c>
      <c r="F196" s="3">
        <v>0</v>
      </c>
      <c r="G196" s="3">
        <v>0</v>
      </c>
      <c r="H196" s="315">
        <v>0</v>
      </c>
      <c r="I196" s="2">
        <f t="shared" ref="I196:I259" si="3">MAX(C196:H196)</f>
        <v>0</v>
      </c>
    </row>
    <row r="197" spans="1:9" hidden="1" x14ac:dyDescent="0.25">
      <c r="A197" s="5">
        <v>123601</v>
      </c>
      <c r="B197" s="4" t="s">
        <v>1285</v>
      </c>
      <c r="C197" s="3">
        <v>0</v>
      </c>
      <c r="D197" s="3">
        <v>0</v>
      </c>
      <c r="E197" s="3">
        <v>0</v>
      </c>
      <c r="F197" s="3">
        <v>0</v>
      </c>
      <c r="G197" s="3">
        <v>0</v>
      </c>
      <c r="H197" s="315">
        <v>0</v>
      </c>
      <c r="I197" s="2">
        <f t="shared" si="3"/>
        <v>0</v>
      </c>
    </row>
    <row r="198" spans="1:9" hidden="1" x14ac:dyDescent="0.25">
      <c r="A198" s="5">
        <v>123602</v>
      </c>
      <c r="B198" s="4" t="s">
        <v>1284</v>
      </c>
      <c r="C198" s="3">
        <v>0</v>
      </c>
      <c r="D198" s="3">
        <v>0</v>
      </c>
      <c r="E198" s="3">
        <v>0</v>
      </c>
      <c r="F198" s="3">
        <v>0</v>
      </c>
      <c r="G198" s="3">
        <v>0</v>
      </c>
      <c r="H198" s="315">
        <v>0</v>
      </c>
      <c r="I198" s="2">
        <f t="shared" si="3"/>
        <v>0</v>
      </c>
    </row>
    <row r="199" spans="1:9" hidden="1" x14ac:dyDescent="0.25">
      <c r="A199" s="5">
        <v>123603</v>
      </c>
      <c r="B199" s="4" t="s">
        <v>1283</v>
      </c>
      <c r="C199" s="3">
        <v>0</v>
      </c>
      <c r="D199" s="3">
        <v>0</v>
      </c>
      <c r="E199" s="3">
        <v>0</v>
      </c>
      <c r="F199" s="3">
        <v>0</v>
      </c>
      <c r="G199" s="3">
        <v>0</v>
      </c>
      <c r="H199" s="315">
        <v>0</v>
      </c>
      <c r="I199" s="2">
        <f t="shared" si="3"/>
        <v>0</v>
      </c>
    </row>
    <row r="200" spans="1:9" hidden="1" x14ac:dyDescent="0.25">
      <c r="A200" s="5">
        <v>123604</v>
      </c>
      <c r="B200" s="4" t="s">
        <v>1282</v>
      </c>
      <c r="C200" s="3">
        <v>0</v>
      </c>
      <c r="D200" s="3">
        <v>0</v>
      </c>
      <c r="E200" s="3">
        <v>0</v>
      </c>
      <c r="F200" s="3">
        <v>0</v>
      </c>
      <c r="G200" s="3">
        <v>0</v>
      </c>
      <c r="H200" s="315">
        <v>0</v>
      </c>
      <c r="I200" s="2">
        <f t="shared" si="3"/>
        <v>0</v>
      </c>
    </row>
    <row r="201" spans="1:9" hidden="1" x14ac:dyDescent="0.25">
      <c r="A201" s="5">
        <v>123605</v>
      </c>
      <c r="B201" s="4" t="s">
        <v>1281</v>
      </c>
      <c r="C201" s="3">
        <v>0</v>
      </c>
      <c r="D201" s="3">
        <v>0</v>
      </c>
      <c r="E201" s="3">
        <v>0</v>
      </c>
      <c r="F201" s="3">
        <v>0</v>
      </c>
      <c r="G201" s="3">
        <v>0</v>
      </c>
      <c r="H201" s="315">
        <v>0</v>
      </c>
      <c r="I201" s="2">
        <f t="shared" si="3"/>
        <v>0</v>
      </c>
    </row>
    <row r="202" spans="1:9" hidden="1" x14ac:dyDescent="0.25">
      <c r="A202" s="5">
        <v>123606</v>
      </c>
      <c r="B202" s="4" t="s">
        <v>1280</v>
      </c>
      <c r="C202" s="3">
        <v>0</v>
      </c>
      <c r="D202" s="3">
        <v>0</v>
      </c>
      <c r="E202" s="3">
        <v>0</v>
      </c>
      <c r="F202" s="3">
        <v>0</v>
      </c>
      <c r="G202" s="3">
        <v>0</v>
      </c>
      <c r="H202" s="315">
        <v>0</v>
      </c>
      <c r="I202" s="2">
        <f t="shared" si="3"/>
        <v>0</v>
      </c>
    </row>
    <row r="203" spans="1:9" hidden="1" x14ac:dyDescent="0.25">
      <c r="A203" s="5">
        <v>123607</v>
      </c>
      <c r="B203" s="4" t="s">
        <v>1279</v>
      </c>
      <c r="C203" s="3">
        <v>0</v>
      </c>
      <c r="D203" s="3">
        <v>0</v>
      </c>
      <c r="E203" s="3">
        <v>0</v>
      </c>
      <c r="F203" s="3">
        <v>0</v>
      </c>
      <c r="G203" s="3">
        <v>0</v>
      </c>
      <c r="H203" s="315">
        <v>0</v>
      </c>
      <c r="I203" s="2">
        <f t="shared" si="3"/>
        <v>0</v>
      </c>
    </row>
    <row r="204" spans="1:9" hidden="1" x14ac:dyDescent="0.25">
      <c r="A204" s="5">
        <v>123608</v>
      </c>
      <c r="B204" s="4" t="s">
        <v>1278</v>
      </c>
      <c r="C204" s="3">
        <v>0</v>
      </c>
      <c r="D204" s="3">
        <v>0</v>
      </c>
      <c r="E204" s="3">
        <v>0</v>
      </c>
      <c r="F204" s="3">
        <v>0</v>
      </c>
      <c r="G204" s="3">
        <v>0</v>
      </c>
      <c r="H204" s="315">
        <v>0</v>
      </c>
      <c r="I204" s="2">
        <f t="shared" si="3"/>
        <v>0</v>
      </c>
    </row>
    <row r="205" spans="1:9" hidden="1" x14ac:dyDescent="0.25">
      <c r="A205" s="5">
        <v>123609</v>
      </c>
      <c r="B205" s="4" t="s">
        <v>1277</v>
      </c>
      <c r="C205" s="3">
        <v>0</v>
      </c>
      <c r="D205" s="3">
        <v>0</v>
      </c>
      <c r="E205" s="3">
        <v>0</v>
      </c>
      <c r="F205" s="3">
        <v>0</v>
      </c>
      <c r="G205" s="3">
        <v>0</v>
      </c>
      <c r="H205" s="315">
        <v>0</v>
      </c>
      <c r="I205" s="2">
        <f t="shared" si="3"/>
        <v>0</v>
      </c>
    </row>
    <row r="206" spans="1:9" hidden="1" x14ac:dyDescent="0.25">
      <c r="A206" s="5">
        <v>123610</v>
      </c>
      <c r="B206" s="4" t="s">
        <v>1276</v>
      </c>
      <c r="C206" s="3">
        <v>0</v>
      </c>
      <c r="D206" s="3">
        <v>0</v>
      </c>
      <c r="E206" s="3">
        <v>0</v>
      </c>
      <c r="F206" s="3">
        <v>0</v>
      </c>
      <c r="G206" s="3">
        <v>0</v>
      </c>
      <c r="H206" s="315">
        <v>0</v>
      </c>
      <c r="I206" s="2">
        <f t="shared" si="3"/>
        <v>0</v>
      </c>
    </row>
    <row r="207" spans="1:9" hidden="1" x14ac:dyDescent="0.25">
      <c r="A207" s="5">
        <v>123800</v>
      </c>
      <c r="B207" s="4" t="s">
        <v>1287</v>
      </c>
      <c r="C207" s="3">
        <v>0</v>
      </c>
      <c r="D207" s="3">
        <v>0</v>
      </c>
      <c r="E207" s="3">
        <v>0</v>
      </c>
      <c r="F207" s="3">
        <v>0</v>
      </c>
      <c r="G207" s="3">
        <v>0</v>
      </c>
      <c r="H207" s="315">
        <v>0</v>
      </c>
      <c r="I207" s="2">
        <f t="shared" si="3"/>
        <v>0</v>
      </c>
    </row>
    <row r="208" spans="1:9" hidden="1" x14ac:dyDescent="0.25">
      <c r="A208" s="5">
        <v>123801</v>
      </c>
      <c r="B208" s="4" t="s">
        <v>1285</v>
      </c>
      <c r="C208" s="3">
        <v>0</v>
      </c>
      <c r="D208" s="3">
        <v>0</v>
      </c>
      <c r="E208" s="3">
        <v>0</v>
      </c>
      <c r="F208" s="3">
        <v>0</v>
      </c>
      <c r="G208" s="3">
        <v>0</v>
      </c>
      <c r="H208" s="315">
        <v>0</v>
      </c>
      <c r="I208" s="2">
        <f t="shared" si="3"/>
        <v>0</v>
      </c>
    </row>
    <row r="209" spans="1:9" hidden="1" x14ac:dyDescent="0.25">
      <c r="A209" s="5">
        <v>123802</v>
      </c>
      <c r="B209" s="4" t="s">
        <v>1284</v>
      </c>
      <c r="C209" s="3">
        <v>0</v>
      </c>
      <c r="D209" s="3">
        <v>0</v>
      </c>
      <c r="E209" s="3">
        <v>0</v>
      </c>
      <c r="F209" s="3">
        <v>0</v>
      </c>
      <c r="G209" s="3">
        <v>0</v>
      </c>
      <c r="H209" s="315">
        <v>0</v>
      </c>
      <c r="I209" s="2">
        <f t="shared" si="3"/>
        <v>0</v>
      </c>
    </row>
    <row r="210" spans="1:9" hidden="1" x14ac:dyDescent="0.25">
      <c r="A210" s="5">
        <v>123803</v>
      </c>
      <c r="B210" s="4" t="s">
        <v>1283</v>
      </c>
      <c r="C210" s="3">
        <v>0</v>
      </c>
      <c r="D210" s="3">
        <v>0</v>
      </c>
      <c r="E210" s="3">
        <v>0</v>
      </c>
      <c r="F210" s="3">
        <v>0</v>
      </c>
      <c r="G210" s="3">
        <v>0</v>
      </c>
      <c r="H210" s="315">
        <v>0</v>
      </c>
      <c r="I210" s="2">
        <f t="shared" si="3"/>
        <v>0</v>
      </c>
    </row>
    <row r="211" spans="1:9" hidden="1" x14ac:dyDescent="0.25">
      <c r="A211" s="5">
        <v>123804</v>
      </c>
      <c r="B211" s="4" t="s">
        <v>1282</v>
      </c>
      <c r="C211" s="3">
        <v>0</v>
      </c>
      <c r="D211" s="3">
        <v>0</v>
      </c>
      <c r="E211" s="3">
        <v>0</v>
      </c>
      <c r="F211" s="3">
        <v>0</v>
      </c>
      <c r="G211" s="3">
        <v>0</v>
      </c>
      <c r="H211" s="315">
        <v>0</v>
      </c>
      <c r="I211" s="2">
        <f t="shared" si="3"/>
        <v>0</v>
      </c>
    </row>
    <row r="212" spans="1:9" hidden="1" x14ac:dyDescent="0.25">
      <c r="A212" s="5">
        <v>123805</v>
      </c>
      <c r="B212" s="4" t="s">
        <v>1281</v>
      </c>
      <c r="C212" s="3">
        <v>0</v>
      </c>
      <c r="D212" s="3">
        <v>0</v>
      </c>
      <c r="E212" s="3">
        <v>0</v>
      </c>
      <c r="F212" s="3">
        <v>0</v>
      </c>
      <c r="G212" s="3">
        <v>0</v>
      </c>
      <c r="H212" s="315">
        <v>0</v>
      </c>
      <c r="I212" s="2">
        <f t="shared" si="3"/>
        <v>0</v>
      </c>
    </row>
    <row r="213" spans="1:9" hidden="1" x14ac:dyDescent="0.25">
      <c r="A213" s="5">
        <v>123806</v>
      </c>
      <c r="B213" s="4" t="s">
        <v>1280</v>
      </c>
      <c r="C213" s="3">
        <v>0</v>
      </c>
      <c r="D213" s="3">
        <v>0</v>
      </c>
      <c r="E213" s="3">
        <v>0</v>
      </c>
      <c r="F213" s="3">
        <v>0</v>
      </c>
      <c r="G213" s="3">
        <v>0</v>
      </c>
      <c r="H213" s="315">
        <v>0</v>
      </c>
      <c r="I213" s="2">
        <f t="shared" si="3"/>
        <v>0</v>
      </c>
    </row>
    <row r="214" spans="1:9" hidden="1" x14ac:dyDescent="0.25">
      <c r="A214" s="5">
        <v>123807</v>
      </c>
      <c r="B214" s="4" t="s">
        <v>1279</v>
      </c>
      <c r="C214" s="3">
        <v>0</v>
      </c>
      <c r="D214" s="3">
        <v>0</v>
      </c>
      <c r="E214" s="3">
        <v>0</v>
      </c>
      <c r="F214" s="3">
        <v>0</v>
      </c>
      <c r="G214" s="3">
        <v>0</v>
      </c>
      <c r="H214" s="315">
        <v>0</v>
      </c>
      <c r="I214" s="2">
        <f t="shared" si="3"/>
        <v>0</v>
      </c>
    </row>
    <row r="215" spans="1:9" hidden="1" x14ac:dyDescent="0.25">
      <c r="A215" s="5">
        <v>123808</v>
      </c>
      <c r="B215" s="4" t="s">
        <v>1278</v>
      </c>
      <c r="C215" s="3">
        <v>0</v>
      </c>
      <c r="D215" s="3">
        <v>0</v>
      </c>
      <c r="E215" s="3">
        <v>0</v>
      </c>
      <c r="F215" s="3">
        <v>0</v>
      </c>
      <c r="G215" s="3">
        <v>0</v>
      </c>
      <c r="H215" s="315">
        <v>0</v>
      </c>
      <c r="I215" s="2">
        <f t="shared" si="3"/>
        <v>0</v>
      </c>
    </row>
    <row r="216" spans="1:9" hidden="1" x14ac:dyDescent="0.25">
      <c r="A216" s="5">
        <v>123809</v>
      </c>
      <c r="B216" s="4" t="s">
        <v>1277</v>
      </c>
      <c r="C216" s="3">
        <v>0</v>
      </c>
      <c r="D216" s="3">
        <v>0</v>
      </c>
      <c r="E216" s="3">
        <v>0</v>
      </c>
      <c r="F216" s="3">
        <v>0</v>
      </c>
      <c r="G216" s="3">
        <v>0</v>
      </c>
      <c r="H216" s="315">
        <v>0</v>
      </c>
      <c r="I216" s="2">
        <f t="shared" si="3"/>
        <v>0</v>
      </c>
    </row>
    <row r="217" spans="1:9" hidden="1" x14ac:dyDescent="0.25">
      <c r="A217" s="5">
        <v>123810</v>
      </c>
      <c r="B217" s="4" t="s">
        <v>1276</v>
      </c>
      <c r="C217" s="3">
        <v>0</v>
      </c>
      <c r="D217" s="3">
        <v>0</v>
      </c>
      <c r="E217" s="3">
        <v>0</v>
      </c>
      <c r="F217" s="3">
        <v>0</v>
      </c>
      <c r="G217" s="3">
        <v>0</v>
      </c>
      <c r="H217" s="315">
        <v>0</v>
      </c>
      <c r="I217" s="2">
        <f t="shared" si="3"/>
        <v>0</v>
      </c>
    </row>
    <row r="218" spans="1:9" hidden="1" x14ac:dyDescent="0.25">
      <c r="A218" s="5">
        <v>124000</v>
      </c>
      <c r="B218" s="4" t="s">
        <v>1286</v>
      </c>
      <c r="C218" s="3">
        <v>0</v>
      </c>
      <c r="D218" s="3">
        <v>0</v>
      </c>
      <c r="E218" s="3">
        <v>0</v>
      </c>
      <c r="F218" s="3">
        <v>0</v>
      </c>
      <c r="G218" s="3">
        <v>0</v>
      </c>
      <c r="H218" s="315">
        <v>0</v>
      </c>
      <c r="I218" s="2">
        <f t="shared" si="3"/>
        <v>0</v>
      </c>
    </row>
    <row r="219" spans="1:9" hidden="1" x14ac:dyDescent="0.25">
      <c r="A219" s="5">
        <v>124001</v>
      </c>
      <c r="B219" s="4" t="s">
        <v>1285</v>
      </c>
      <c r="C219" s="3">
        <v>0</v>
      </c>
      <c r="D219" s="3">
        <v>0</v>
      </c>
      <c r="E219" s="3">
        <v>0</v>
      </c>
      <c r="F219" s="3">
        <v>0</v>
      </c>
      <c r="G219" s="3">
        <v>0</v>
      </c>
      <c r="H219" s="315">
        <v>0</v>
      </c>
      <c r="I219" s="2">
        <f t="shared" si="3"/>
        <v>0</v>
      </c>
    </row>
    <row r="220" spans="1:9" hidden="1" x14ac:dyDescent="0.25">
      <c r="A220" s="5">
        <v>124002</v>
      </c>
      <c r="B220" s="4" t="s">
        <v>1284</v>
      </c>
      <c r="C220" s="3">
        <v>0</v>
      </c>
      <c r="D220" s="3">
        <v>0</v>
      </c>
      <c r="E220" s="3">
        <v>0</v>
      </c>
      <c r="F220" s="3">
        <v>0</v>
      </c>
      <c r="G220" s="3">
        <v>0</v>
      </c>
      <c r="H220" s="315">
        <v>0</v>
      </c>
      <c r="I220" s="2">
        <f t="shared" si="3"/>
        <v>0</v>
      </c>
    </row>
    <row r="221" spans="1:9" hidden="1" x14ac:dyDescent="0.25">
      <c r="A221" s="5">
        <v>124003</v>
      </c>
      <c r="B221" s="4" t="s">
        <v>1283</v>
      </c>
      <c r="C221" s="3">
        <v>0</v>
      </c>
      <c r="D221" s="3">
        <v>0</v>
      </c>
      <c r="E221" s="3">
        <v>0</v>
      </c>
      <c r="F221" s="3">
        <v>0</v>
      </c>
      <c r="G221" s="3">
        <v>0</v>
      </c>
      <c r="H221" s="315">
        <v>0</v>
      </c>
      <c r="I221" s="2">
        <f t="shared" si="3"/>
        <v>0</v>
      </c>
    </row>
    <row r="222" spans="1:9" hidden="1" x14ac:dyDescent="0.25">
      <c r="A222" s="5">
        <v>124004</v>
      </c>
      <c r="B222" s="4" t="s">
        <v>1282</v>
      </c>
      <c r="C222" s="3">
        <v>0</v>
      </c>
      <c r="D222" s="3">
        <v>0</v>
      </c>
      <c r="E222" s="3">
        <v>0</v>
      </c>
      <c r="F222" s="3">
        <v>0</v>
      </c>
      <c r="G222" s="3">
        <v>0</v>
      </c>
      <c r="H222" s="315">
        <v>0</v>
      </c>
      <c r="I222" s="2">
        <f t="shared" si="3"/>
        <v>0</v>
      </c>
    </row>
    <row r="223" spans="1:9" hidden="1" x14ac:dyDescent="0.25">
      <c r="A223" s="5">
        <v>124005</v>
      </c>
      <c r="B223" s="4" t="s">
        <v>1281</v>
      </c>
      <c r="C223" s="3">
        <v>0</v>
      </c>
      <c r="D223" s="3">
        <v>0</v>
      </c>
      <c r="E223" s="3">
        <v>0</v>
      </c>
      <c r="F223" s="3">
        <v>0</v>
      </c>
      <c r="G223" s="3">
        <v>0</v>
      </c>
      <c r="H223" s="315">
        <v>0</v>
      </c>
      <c r="I223" s="2">
        <f t="shared" si="3"/>
        <v>0</v>
      </c>
    </row>
    <row r="224" spans="1:9" hidden="1" x14ac:dyDescent="0.25">
      <c r="A224" s="5">
        <v>124006</v>
      </c>
      <c r="B224" s="4" t="s">
        <v>1280</v>
      </c>
      <c r="C224" s="3">
        <v>0</v>
      </c>
      <c r="D224" s="3">
        <v>0</v>
      </c>
      <c r="E224" s="3">
        <v>0</v>
      </c>
      <c r="F224" s="3">
        <v>0</v>
      </c>
      <c r="G224" s="3">
        <v>0</v>
      </c>
      <c r="H224" s="315">
        <v>0</v>
      </c>
      <c r="I224" s="2">
        <f t="shared" si="3"/>
        <v>0</v>
      </c>
    </row>
    <row r="225" spans="1:9" hidden="1" x14ac:dyDescent="0.25">
      <c r="A225" s="5">
        <v>124007</v>
      </c>
      <c r="B225" s="4" t="s">
        <v>1279</v>
      </c>
      <c r="C225" s="3">
        <v>0</v>
      </c>
      <c r="D225" s="3">
        <v>0</v>
      </c>
      <c r="E225" s="3">
        <v>0</v>
      </c>
      <c r="F225" s="3">
        <v>0</v>
      </c>
      <c r="G225" s="3">
        <v>0</v>
      </c>
      <c r="H225" s="315">
        <v>0</v>
      </c>
      <c r="I225" s="2">
        <f t="shared" si="3"/>
        <v>0</v>
      </c>
    </row>
    <row r="226" spans="1:9" hidden="1" x14ac:dyDescent="0.25">
      <c r="A226" s="5">
        <v>124008</v>
      </c>
      <c r="B226" s="4" t="s">
        <v>1278</v>
      </c>
      <c r="C226" s="3">
        <v>0</v>
      </c>
      <c r="D226" s="3">
        <v>0</v>
      </c>
      <c r="E226" s="3">
        <v>0</v>
      </c>
      <c r="F226" s="3">
        <v>0</v>
      </c>
      <c r="G226" s="3">
        <v>0</v>
      </c>
      <c r="H226" s="315">
        <v>0</v>
      </c>
      <c r="I226" s="2">
        <f t="shared" si="3"/>
        <v>0</v>
      </c>
    </row>
    <row r="227" spans="1:9" hidden="1" x14ac:dyDescent="0.25">
      <c r="A227" s="5">
        <v>124009</v>
      </c>
      <c r="B227" s="4" t="s">
        <v>1277</v>
      </c>
      <c r="C227" s="3">
        <v>0</v>
      </c>
      <c r="D227" s="3">
        <v>0</v>
      </c>
      <c r="E227" s="3">
        <v>0</v>
      </c>
      <c r="F227" s="3">
        <v>0</v>
      </c>
      <c r="G227" s="3">
        <v>0</v>
      </c>
      <c r="H227" s="315">
        <v>0</v>
      </c>
      <c r="I227" s="2">
        <f t="shared" si="3"/>
        <v>0</v>
      </c>
    </row>
    <row r="228" spans="1:9" hidden="1" x14ac:dyDescent="0.25">
      <c r="A228" s="5">
        <v>124010</v>
      </c>
      <c r="B228" s="4" t="s">
        <v>1276</v>
      </c>
      <c r="C228" s="3">
        <v>0</v>
      </c>
      <c r="D228" s="3">
        <v>0</v>
      </c>
      <c r="E228" s="3">
        <v>0</v>
      </c>
      <c r="F228" s="3">
        <v>0</v>
      </c>
      <c r="G228" s="3">
        <v>0</v>
      </c>
      <c r="H228" s="315">
        <v>0</v>
      </c>
      <c r="I228" s="2">
        <f t="shared" si="3"/>
        <v>0</v>
      </c>
    </row>
    <row r="229" spans="1:9" hidden="1" x14ac:dyDescent="0.25">
      <c r="A229" s="5">
        <v>130000</v>
      </c>
      <c r="B229" s="4" t="s">
        <v>1275</v>
      </c>
      <c r="C229" s="3">
        <v>0</v>
      </c>
      <c r="D229" s="3">
        <v>0</v>
      </c>
      <c r="E229" s="3">
        <v>0</v>
      </c>
      <c r="F229" s="3">
        <v>0</v>
      </c>
      <c r="G229" s="3">
        <v>0</v>
      </c>
      <c r="H229" s="315">
        <v>0</v>
      </c>
      <c r="I229" s="2">
        <f t="shared" si="3"/>
        <v>0</v>
      </c>
    </row>
    <row r="230" spans="1:9" hidden="1" x14ac:dyDescent="0.25">
      <c r="A230" s="5">
        <v>130500</v>
      </c>
      <c r="B230" s="4" t="s">
        <v>1274</v>
      </c>
      <c r="C230" s="3">
        <v>0</v>
      </c>
      <c r="D230" s="3">
        <v>0</v>
      </c>
      <c r="E230" s="3">
        <v>0</v>
      </c>
      <c r="F230" s="3">
        <v>0</v>
      </c>
      <c r="G230" s="3">
        <v>0</v>
      </c>
      <c r="H230" s="315">
        <v>0</v>
      </c>
      <c r="I230" s="2">
        <f t="shared" si="3"/>
        <v>0</v>
      </c>
    </row>
    <row r="231" spans="1:9" hidden="1" x14ac:dyDescent="0.25">
      <c r="A231" s="5">
        <v>130510</v>
      </c>
      <c r="B231" s="4" t="s">
        <v>1273</v>
      </c>
      <c r="C231" s="3">
        <v>0</v>
      </c>
      <c r="D231" s="3">
        <v>0</v>
      </c>
      <c r="E231" s="3">
        <v>0</v>
      </c>
      <c r="F231" s="3">
        <v>0</v>
      </c>
      <c r="G231" s="3">
        <v>0</v>
      </c>
      <c r="H231" s="315">
        <v>0</v>
      </c>
      <c r="I231" s="2">
        <f t="shared" si="3"/>
        <v>0</v>
      </c>
    </row>
    <row r="232" spans="1:9" hidden="1" x14ac:dyDescent="0.25">
      <c r="A232" s="5">
        <v>130515</v>
      </c>
      <c r="B232" s="4" t="s">
        <v>1272</v>
      </c>
      <c r="C232" s="3">
        <v>0</v>
      </c>
      <c r="D232" s="3">
        <v>0</v>
      </c>
      <c r="E232" s="3">
        <v>0</v>
      </c>
      <c r="F232" s="3">
        <v>0</v>
      </c>
      <c r="G232" s="3">
        <v>0</v>
      </c>
      <c r="H232" s="315">
        <v>0</v>
      </c>
      <c r="I232" s="2">
        <f t="shared" si="3"/>
        <v>0</v>
      </c>
    </row>
    <row r="233" spans="1:9" hidden="1" x14ac:dyDescent="0.25">
      <c r="A233" s="5">
        <v>130520</v>
      </c>
      <c r="B233" s="4" t="s">
        <v>1271</v>
      </c>
      <c r="C233" s="3">
        <v>0</v>
      </c>
      <c r="D233" s="3">
        <v>0</v>
      </c>
      <c r="E233" s="3">
        <v>0</v>
      </c>
      <c r="F233" s="3">
        <v>0</v>
      </c>
      <c r="G233" s="3">
        <v>0</v>
      </c>
      <c r="H233" s="315">
        <v>0</v>
      </c>
      <c r="I233" s="2">
        <f t="shared" si="3"/>
        <v>0</v>
      </c>
    </row>
    <row r="234" spans="1:9" hidden="1" x14ac:dyDescent="0.25">
      <c r="A234" s="5">
        <v>130525</v>
      </c>
      <c r="B234" s="4" t="s">
        <v>555</v>
      </c>
      <c r="C234" s="3">
        <v>0</v>
      </c>
      <c r="D234" s="3">
        <v>0</v>
      </c>
      <c r="E234" s="3">
        <v>0</v>
      </c>
      <c r="F234" s="3">
        <v>0</v>
      </c>
      <c r="G234" s="3">
        <v>0</v>
      </c>
      <c r="H234" s="315">
        <v>0</v>
      </c>
      <c r="I234" s="2">
        <f t="shared" si="3"/>
        <v>0</v>
      </c>
    </row>
    <row r="235" spans="1:9" hidden="1" x14ac:dyDescent="0.25">
      <c r="A235" s="5">
        <v>130530</v>
      </c>
      <c r="B235" s="4" t="s">
        <v>1270</v>
      </c>
      <c r="C235" s="3">
        <v>0</v>
      </c>
      <c r="D235" s="3">
        <v>0</v>
      </c>
      <c r="E235" s="3">
        <v>0</v>
      </c>
      <c r="F235" s="3">
        <v>0</v>
      </c>
      <c r="G235" s="3">
        <v>0</v>
      </c>
      <c r="H235" s="315">
        <v>0</v>
      </c>
      <c r="I235" s="2">
        <f t="shared" si="3"/>
        <v>0</v>
      </c>
    </row>
    <row r="236" spans="1:9" hidden="1" x14ac:dyDescent="0.25">
      <c r="A236" s="5">
        <v>130535</v>
      </c>
      <c r="B236" s="4" t="s">
        <v>558</v>
      </c>
      <c r="C236" s="3">
        <v>0</v>
      </c>
      <c r="D236" s="3">
        <v>0</v>
      </c>
      <c r="E236" s="3">
        <v>0</v>
      </c>
      <c r="F236" s="3">
        <v>0</v>
      </c>
      <c r="G236" s="3">
        <v>0</v>
      </c>
      <c r="H236" s="315">
        <v>0</v>
      </c>
      <c r="I236" s="2">
        <f t="shared" si="3"/>
        <v>0</v>
      </c>
    </row>
    <row r="237" spans="1:9" hidden="1" x14ac:dyDescent="0.25">
      <c r="A237" s="5">
        <v>130540</v>
      </c>
      <c r="B237" s="4" t="s">
        <v>1269</v>
      </c>
      <c r="C237" s="3">
        <v>0</v>
      </c>
      <c r="D237" s="3">
        <v>0</v>
      </c>
      <c r="E237" s="3">
        <v>0</v>
      </c>
      <c r="F237" s="3">
        <v>0</v>
      </c>
      <c r="G237" s="3">
        <v>0</v>
      </c>
      <c r="H237" s="315">
        <v>0</v>
      </c>
      <c r="I237" s="2">
        <f t="shared" si="3"/>
        <v>0</v>
      </c>
    </row>
    <row r="238" spans="1:9" hidden="1" x14ac:dyDescent="0.25">
      <c r="A238" s="5">
        <v>130599</v>
      </c>
      <c r="B238" s="4" t="s">
        <v>1268</v>
      </c>
      <c r="C238" s="3">
        <v>0</v>
      </c>
      <c r="D238" s="3">
        <v>0</v>
      </c>
      <c r="E238" s="3">
        <v>0</v>
      </c>
      <c r="F238" s="3">
        <v>0</v>
      </c>
      <c r="G238" s="3">
        <v>0</v>
      </c>
      <c r="H238" s="315">
        <v>0</v>
      </c>
      <c r="I238" s="2">
        <f t="shared" si="3"/>
        <v>0</v>
      </c>
    </row>
    <row r="239" spans="1:9" hidden="1" x14ac:dyDescent="0.25">
      <c r="A239" s="5">
        <v>131000</v>
      </c>
      <c r="B239" s="4" t="s">
        <v>1267</v>
      </c>
      <c r="C239" s="3">
        <v>0</v>
      </c>
      <c r="D239" s="3">
        <v>0</v>
      </c>
      <c r="E239" s="3">
        <v>0</v>
      </c>
      <c r="F239" s="3">
        <v>0</v>
      </c>
      <c r="G239" s="3">
        <v>0</v>
      </c>
      <c r="H239" s="315">
        <v>0</v>
      </c>
      <c r="I239" s="2">
        <f t="shared" si="3"/>
        <v>0</v>
      </c>
    </row>
    <row r="240" spans="1:9" hidden="1" x14ac:dyDescent="0.25">
      <c r="A240" s="5">
        <v>131005</v>
      </c>
      <c r="B240" s="4" t="s">
        <v>1266</v>
      </c>
      <c r="C240" s="3">
        <v>0</v>
      </c>
      <c r="D240" s="3">
        <v>0</v>
      </c>
      <c r="E240" s="3">
        <v>0</v>
      </c>
      <c r="F240" s="3">
        <v>0</v>
      </c>
      <c r="G240" s="3">
        <v>0</v>
      </c>
      <c r="H240" s="315">
        <v>0</v>
      </c>
      <c r="I240" s="2">
        <f t="shared" si="3"/>
        <v>0</v>
      </c>
    </row>
    <row r="241" spans="1:10" hidden="1" x14ac:dyDescent="0.25">
      <c r="A241" s="5">
        <v>131010</v>
      </c>
      <c r="B241" s="4" t="s">
        <v>1265</v>
      </c>
      <c r="C241" s="3">
        <v>0</v>
      </c>
      <c r="D241" s="3">
        <v>0</v>
      </c>
      <c r="E241" s="3">
        <v>0</v>
      </c>
      <c r="F241" s="3">
        <v>0</v>
      </c>
      <c r="G241" s="3">
        <v>0</v>
      </c>
      <c r="H241" s="315">
        <v>0</v>
      </c>
      <c r="I241" s="2">
        <f t="shared" si="3"/>
        <v>0</v>
      </c>
    </row>
    <row r="242" spans="1:10" hidden="1" x14ac:dyDescent="0.25">
      <c r="A242" s="5">
        <v>131015</v>
      </c>
      <c r="B242" s="4" t="s">
        <v>1264</v>
      </c>
      <c r="C242" s="3">
        <v>0</v>
      </c>
      <c r="D242" s="3">
        <v>0</v>
      </c>
      <c r="E242" s="3">
        <v>0</v>
      </c>
      <c r="F242" s="3">
        <v>0</v>
      </c>
      <c r="G242" s="3">
        <v>0</v>
      </c>
      <c r="H242" s="315">
        <v>0</v>
      </c>
      <c r="I242" s="2">
        <f t="shared" si="3"/>
        <v>0</v>
      </c>
    </row>
    <row r="243" spans="1:10" hidden="1" x14ac:dyDescent="0.25">
      <c r="A243" s="5">
        <v>131020</v>
      </c>
      <c r="B243" s="4" t="s">
        <v>1263</v>
      </c>
      <c r="C243" s="3">
        <v>0</v>
      </c>
      <c r="D243" s="3">
        <v>0</v>
      </c>
      <c r="E243" s="3">
        <v>0</v>
      </c>
      <c r="F243" s="3">
        <v>0</v>
      </c>
      <c r="G243" s="3">
        <v>0</v>
      </c>
      <c r="H243" s="315">
        <v>0</v>
      </c>
      <c r="I243" s="2">
        <f t="shared" si="3"/>
        <v>0</v>
      </c>
    </row>
    <row r="244" spans="1:10" hidden="1" x14ac:dyDescent="0.25">
      <c r="A244" s="5">
        <v>131025</v>
      </c>
      <c r="B244" s="4" t="s">
        <v>1262</v>
      </c>
      <c r="C244" s="3">
        <v>0</v>
      </c>
      <c r="D244" s="3">
        <v>0</v>
      </c>
      <c r="E244" s="3">
        <v>0</v>
      </c>
      <c r="F244" s="3">
        <v>0</v>
      </c>
      <c r="G244" s="3">
        <v>0</v>
      </c>
      <c r="H244" s="315">
        <v>0</v>
      </c>
      <c r="I244" s="2">
        <f t="shared" si="3"/>
        <v>0</v>
      </c>
    </row>
    <row r="245" spans="1:10" hidden="1" x14ac:dyDescent="0.25">
      <c r="A245" s="5">
        <v>131030</v>
      </c>
      <c r="B245" s="4" t="s">
        <v>1261</v>
      </c>
      <c r="C245" s="3">
        <v>0</v>
      </c>
      <c r="D245" s="3">
        <v>0</v>
      </c>
      <c r="E245" s="3">
        <v>0</v>
      </c>
      <c r="F245" s="3">
        <v>0</v>
      </c>
      <c r="G245" s="3">
        <v>0</v>
      </c>
      <c r="H245" s="315">
        <v>0</v>
      </c>
      <c r="I245" s="2">
        <f t="shared" si="3"/>
        <v>0</v>
      </c>
    </row>
    <row r="246" spans="1:10" hidden="1" x14ac:dyDescent="0.25">
      <c r="A246" s="5">
        <v>131040</v>
      </c>
      <c r="B246" s="4" t="s">
        <v>1260</v>
      </c>
      <c r="C246" s="3">
        <v>0</v>
      </c>
      <c r="D246" s="3">
        <v>0</v>
      </c>
      <c r="E246" s="3">
        <v>0</v>
      </c>
      <c r="F246" s="3">
        <v>0</v>
      </c>
      <c r="G246" s="3">
        <v>0</v>
      </c>
      <c r="H246" s="315">
        <v>0</v>
      </c>
      <c r="I246" s="2">
        <f t="shared" si="3"/>
        <v>0</v>
      </c>
    </row>
    <row r="247" spans="1:10" hidden="1" x14ac:dyDescent="0.25">
      <c r="A247" s="5">
        <v>131099</v>
      </c>
      <c r="B247" s="4" t="s">
        <v>1259</v>
      </c>
      <c r="C247" s="3">
        <v>0</v>
      </c>
      <c r="D247" s="3">
        <v>0</v>
      </c>
      <c r="E247" s="3">
        <v>0</v>
      </c>
      <c r="F247" s="3">
        <v>0</v>
      </c>
      <c r="G247" s="3">
        <v>0</v>
      </c>
      <c r="H247" s="315">
        <v>0</v>
      </c>
      <c r="I247" s="2">
        <f t="shared" si="3"/>
        <v>0</v>
      </c>
    </row>
    <row r="248" spans="1:10" hidden="1" x14ac:dyDescent="0.25">
      <c r="A248" s="5">
        <v>131500</v>
      </c>
      <c r="B248" s="4" t="s">
        <v>1258</v>
      </c>
      <c r="C248" s="3">
        <v>0</v>
      </c>
      <c r="D248" s="3">
        <v>0</v>
      </c>
      <c r="E248" s="3">
        <v>0</v>
      </c>
      <c r="F248" s="3">
        <v>0</v>
      </c>
      <c r="G248" s="3">
        <v>0</v>
      </c>
      <c r="H248" s="315">
        <v>0</v>
      </c>
      <c r="I248" s="2">
        <f t="shared" si="3"/>
        <v>0</v>
      </c>
    </row>
    <row r="249" spans="1:10" hidden="1" x14ac:dyDescent="0.25">
      <c r="A249" s="5">
        <v>131501</v>
      </c>
      <c r="B249" s="4" t="s">
        <v>1257</v>
      </c>
      <c r="C249" s="3">
        <v>0</v>
      </c>
      <c r="D249" s="3">
        <v>0</v>
      </c>
      <c r="E249" s="3">
        <v>0</v>
      </c>
      <c r="F249" s="3">
        <v>0</v>
      </c>
      <c r="G249" s="3">
        <v>0</v>
      </c>
      <c r="H249" s="315">
        <v>0</v>
      </c>
      <c r="I249" s="2">
        <f t="shared" si="3"/>
        <v>0</v>
      </c>
    </row>
    <row r="250" spans="1:10" hidden="1" x14ac:dyDescent="0.25">
      <c r="A250" s="5">
        <v>131502</v>
      </c>
      <c r="B250" s="4" t="s">
        <v>1256</v>
      </c>
      <c r="C250" s="3">
        <v>0</v>
      </c>
      <c r="D250" s="3">
        <v>0</v>
      </c>
      <c r="E250" s="3">
        <v>0</v>
      </c>
      <c r="F250" s="3">
        <v>0</v>
      </c>
      <c r="G250" s="3">
        <v>0</v>
      </c>
      <c r="H250" s="315">
        <v>0</v>
      </c>
      <c r="I250" s="2">
        <f t="shared" si="3"/>
        <v>0</v>
      </c>
    </row>
    <row r="251" spans="1:10" hidden="1" x14ac:dyDescent="0.25">
      <c r="A251" s="5">
        <v>131503</v>
      </c>
      <c r="B251" s="4" t="s">
        <v>1255</v>
      </c>
      <c r="C251" s="3">
        <v>0</v>
      </c>
      <c r="D251" s="3">
        <v>0</v>
      </c>
      <c r="E251" s="3">
        <v>0</v>
      </c>
      <c r="F251" s="3">
        <v>0</v>
      </c>
      <c r="G251" s="3">
        <v>0</v>
      </c>
      <c r="H251" s="315">
        <v>0</v>
      </c>
      <c r="I251" s="2">
        <f t="shared" si="3"/>
        <v>0</v>
      </c>
    </row>
    <row r="252" spans="1:10" hidden="1" x14ac:dyDescent="0.25">
      <c r="A252" s="5">
        <v>131599</v>
      </c>
      <c r="B252" s="4" t="s">
        <v>1254</v>
      </c>
      <c r="C252" s="3">
        <v>0</v>
      </c>
      <c r="D252" s="3">
        <v>0</v>
      </c>
      <c r="E252" s="3">
        <v>0</v>
      </c>
      <c r="F252" s="3">
        <v>0</v>
      </c>
      <c r="G252" s="3">
        <v>0</v>
      </c>
      <c r="H252" s="315">
        <v>0</v>
      </c>
      <c r="I252" s="2">
        <f t="shared" si="3"/>
        <v>0</v>
      </c>
    </row>
    <row r="253" spans="1:10" x14ac:dyDescent="0.25">
      <c r="A253" s="5">
        <v>140000</v>
      </c>
      <c r="B253" s="4" t="s">
        <v>1253</v>
      </c>
      <c r="C253" s="3">
        <v>140597282483.06</v>
      </c>
      <c r="D253" s="3">
        <v>153331059961.91</v>
      </c>
      <c r="E253" s="3">
        <v>168266451050.01999</v>
      </c>
      <c r="F253" s="3">
        <v>166567524560.35999</v>
      </c>
      <c r="G253" s="3">
        <v>204377163481.54001</v>
      </c>
      <c r="H253" s="315">
        <v>208174138522.04001</v>
      </c>
      <c r="I253" s="2">
        <f t="shared" si="3"/>
        <v>208174138522.04001</v>
      </c>
      <c r="J253" s="287"/>
    </row>
    <row r="254" spans="1:10" hidden="1" x14ac:dyDescent="0.25">
      <c r="A254" s="5">
        <v>140400</v>
      </c>
      <c r="B254" s="4" t="s">
        <v>1252</v>
      </c>
      <c r="C254" s="3">
        <v>0</v>
      </c>
      <c r="D254" s="3">
        <v>0</v>
      </c>
      <c r="E254" s="3">
        <v>0</v>
      </c>
      <c r="F254" s="3">
        <v>0</v>
      </c>
      <c r="G254" s="3">
        <v>0</v>
      </c>
      <c r="H254" s="315">
        <v>0</v>
      </c>
      <c r="I254" s="2">
        <f t="shared" si="3"/>
        <v>0</v>
      </c>
    </row>
    <row r="255" spans="1:10" hidden="1" x14ac:dyDescent="0.25">
      <c r="A255" s="5">
        <v>140405</v>
      </c>
      <c r="B255" s="4" t="s">
        <v>1172</v>
      </c>
      <c r="C255" s="3">
        <v>0</v>
      </c>
      <c r="D255" s="3">
        <v>0</v>
      </c>
      <c r="E255" s="3">
        <v>0</v>
      </c>
      <c r="F255" s="3">
        <v>0</v>
      </c>
      <c r="G255" s="3">
        <v>0</v>
      </c>
      <c r="H255" s="315">
        <v>0</v>
      </c>
      <c r="I255" s="2">
        <f t="shared" si="3"/>
        <v>0</v>
      </c>
    </row>
    <row r="256" spans="1:10" hidden="1" x14ac:dyDescent="0.25">
      <c r="A256" s="5">
        <v>140410</v>
      </c>
      <c r="B256" s="4" t="s">
        <v>1171</v>
      </c>
      <c r="C256" s="3">
        <v>0</v>
      </c>
      <c r="D256" s="3">
        <v>0</v>
      </c>
      <c r="E256" s="3">
        <v>0</v>
      </c>
      <c r="F256" s="3">
        <v>0</v>
      </c>
      <c r="G256" s="3">
        <v>0</v>
      </c>
      <c r="H256" s="315">
        <v>0</v>
      </c>
      <c r="I256" s="2">
        <f t="shared" si="3"/>
        <v>0</v>
      </c>
    </row>
    <row r="257" spans="1:9" hidden="1" x14ac:dyDescent="0.25">
      <c r="A257" s="5">
        <v>140415</v>
      </c>
      <c r="B257" s="4" t="s">
        <v>1170</v>
      </c>
      <c r="C257" s="3">
        <v>0</v>
      </c>
      <c r="D257" s="3">
        <v>0</v>
      </c>
      <c r="E257" s="3">
        <v>0</v>
      </c>
      <c r="F257" s="3">
        <v>0</v>
      </c>
      <c r="G257" s="3">
        <v>0</v>
      </c>
      <c r="H257" s="315">
        <v>0</v>
      </c>
      <c r="I257" s="2">
        <f t="shared" si="3"/>
        <v>0</v>
      </c>
    </row>
    <row r="258" spans="1:9" hidden="1" x14ac:dyDescent="0.25">
      <c r="A258" s="5">
        <v>140420</v>
      </c>
      <c r="B258" s="4" t="s">
        <v>1169</v>
      </c>
      <c r="C258" s="3">
        <v>0</v>
      </c>
      <c r="D258" s="3">
        <v>0</v>
      </c>
      <c r="E258" s="3">
        <v>0</v>
      </c>
      <c r="F258" s="3">
        <v>0</v>
      </c>
      <c r="G258" s="3">
        <v>0</v>
      </c>
      <c r="H258" s="315">
        <v>0</v>
      </c>
      <c r="I258" s="2">
        <f t="shared" si="3"/>
        <v>0</v>
      </c>
    </row>
    <row r="259" spans="1:9" hidden="1" x14ac:dyDescent="0.25">
      <c r="A259" s="5">
        <v>140425</v>
      </c>
      <c r="B259" s="4" t="s">
        <v>1168</v>
      </c>
      <c r="C259" s="3">
        <v>0</v>
      </c>
      <c r="D259" s="3">
        <v>0</v>
      </c>
      <c r="E259" s="3">
        <v>0</v>
      </c>
      <c r="F259" s="3">
        <v>0</v>
      </c>
      <c r="G259" s="3">
        <v>0</v>
      </c>
      <c r="H259" s="315">
        <v>0</v>
      </c>
      <c r="I259" s="2">
        <f t="shared" si="3"/>
        <v>0</v>
      </c>
    </row>
    <row r="260" spans="1:9" hidden="1" x14ac:dyDescent="0.25">
      <c r="A260" s="5">
        <v>140500</v>
      </c>
      <c r="B260" s="4" t="s">
        <v>1251</v>
      </c>
      <c r="C260" s="3">
        <v>0</v>
      </c>
      <c r="D260" s="3">
        <v>0</v>
      </c>
      <c r="E260" s="3">
        <v>0</v>
      </c>
      <c r="F260" s="3">
        <v>0</v>
      </c>
      <c r="G260" s="3">
        <v>0</v>
      </c>
      <c r="H260" s="315">
        <v>0</v>
      </c>
      <c r="I260" s="2">
        <f t="shared" ref="I260:I323" si="4">MAX(C260:H260)</f>
        <v>0</v>
      </c>
    </row>
    <row r="261" spans="1:9" hidden="1" x14ac:dyDescent="0.25">
      <c r="A261" s="5">
        <v>140505</v>
      </c>
      <c r="B261" s="4" t="s">
        <v>1172</v>
      </c>
      <c r="C261" s="3">
        <v>0</v>
      </c>
      <c r="D261" s="3">
        <v>0</v>
      </c>
      <c r="E261" s="3">
        <v>0</v>
      </c>
      <c r="F261" s="3">
        <v>0</v>
      </c>
      <c r="G261" s="3">
        <v>0</v>
      </c>
      <c r="H261" s="315">
        <v>0</v>
      </c>
      <c r="I261" s="2">
        <f t="shared" si="4"/>
        <v>0</v>
      </c>
    </row>
    <row r="262" spans="1:9" hidden="1" x14ac:dyDescent="0.25">
      <c r="A262" s="5">
        <v>140510</v>
      </c>
      <c r="B262" s="4" t="s">
        <v>1171</v>
      </c>
      <c r="C262" s="3">
        <v>0</v>
      </c>
      <c r="D262" s="3">
        <v>0</v>
      </c>
      <c r="E262" s="3">
        <v>0</v>
      </c>
      <c r="F262" s="3">
        <v>0</v>
      </c>
      <c r="G262" s="3">
        <v>0</v>
      </c>
      <c r="H262" s="315">
        <v>0</v>
      </c>
      <c r="I262" s="2">
        <f t="shared" si="4"/>
        <v>0</v>
      </c>
    </row>
    <row r="263" spans="1:9" hidden="1" x14ac:dyDescent="0.25">
      <c r="A263" s="5">
        <v>140515</v>
      </c>
      <c r="B263" s="4" t="s">
        <v>1170</v>
      </c>
      <c r="C263" s="3">
        <v>0</v>
      </c>
      <c r="D263" s="3">
        <v>0</v>
      </c>
      <c r="E263" s="3">
        <v>0</v>
      </c>
      <c r="F263" s="3">
        <v>0</v>
      </c>
      <c r="G263" s="3">
        <v>0</v>
      </c>
      <c r="H263" s="315">
        <v>0</v>
      </c>
      <c r="I263" s="2">
        <f t="shared" si="4"/>
        <v>0</v>
      </c>
    </row>
    <row r="264" spans="1:9" hidden="1" x14ac:dyDescent="0.25">
      <c r="A264" s="5">
        <v>140520</v>
      </c>
      <c r="B264" s="4" t="s">
        <v>1169</v>
      </c>
      <c r="C264" s="3">
        <v>0</v>
      </c>
      <c r="D264" s="3">
        <v>0</v>
      </c>
      <c r="E264" s="3">
        <v>0</v>
      </c>
      <c r="F264" s="3">
        <v>0</v>
      </c>
      <c r="G264" s="3">
        <v>0</v>
      </c>
      <c r="H264" s="315">
        <v>0</v>
      </c>
      <c r="I264" s="2">
        <f t="shared" si="4"/>
        <v>0</v>
      </c>
    </row>
    <row r="265" spans="1:9" hidden="1" x14ac:dyDescent="0.25">
      <c r="A265" s="5">
        <v>140525</v>
      </c>
      <c r="B265" s="4" t="s">
        <v>1168</v>
      </c>
      <c r="C265" s="3">
        <v>0</v>
      </c>
      <c r="D265" s="3">
        <v>0</v>
      </c>
      <c r="E265" s="3">
        <v>0</v>
      </c>
      <c r="F265" s="3">
        <v>0</v>
      </c>
      <c r="G265" s="3">
        <v>0</v>
      </c>
      <c r="H265" s="315">
        <v>0</v>
      </c>
      <c r="I265" s="2">
        <f t="shared" si="4"/>
        <v>0</v>
      </c>
    </row>
    <row r="266" spans="1:9" hidden="1" x14ac:dyDescent="0.25">
      <c r="A266" s="5">
        <v>140600</v>
      </c>
      <c r="B266" s="4" t="s">
        <v>1250</v>
      </c>
      <c r="C266" s="3">
        <v>0</v>
      </c>
      <c r="D266" s="3">
        <v>0</v>
      </c>
      <c r="E266" s="3">
        <v>0</v>
      </c>
      <c r="F266" s="3">
        <v>0</v>
      </c>
      <c r="G266" s="3">
        <v>0</v>
      </c>
      <c r="H266" s="315">
        <v>0</v>
      </c>
      <c r="I266" s="2">
        <f t="shared" si="4"/>
        <v>0</v>
      </c>
    </row>
    <row r="267" spans="1:9" hidden="1" x14ac:dyDescent="0.25">
      <c r="A267" s="5">
        <v>140605</v>
      </c>
      <c r="B267" s="4" t="s">
        <v>1172</v>
      </c>
      <c r="C267" s="3">
        <v>0</v>
      </c>
      <c r="D267" s="3">
        <v>0</v>
      </c>
      <c r="E267" s="3">
        <v>0</v>
      </c>
      <c r="F267" s="3">
        <v>0</v>
      </c>
      <c r="G267" s="3">
        <v>0</v>
      </c>
      <c r="H267" s="315">
        <v>0</v>
      </c>
      <c r="I267" s="2">
        <f t="shared" si="4"/>
        <v>0</v>
      </c>
    </row>
    <row r="268" spans="1:9" hidden="1" x14ac:dyDescent="0.25">
      <c r="A268" s="5">
        <v>140610</v>
      </c>
      <c r="B268" s="4" t="s">
        <v>1171</v>
      </c>
      <c r="C268" s="3">
        <v>0</v>
      </c>
      <c r="D268" s="3">
        <v>0</v>
      </c>
      <c r="E268" s="3">
        <v>0</v>
      </c>
      <c r="F268" s="3">
        <v>0</v>
      </c>
      <c r="G268" s="3">
        <v>0</v>
      </c>
      <c r="H268" s="315">
        <v>0</v>
      </c>
      <c r="I268" s="2">
        <f t="shared" si="4"/>
        <v>0</v>
      </c>
    </row>
    <row r="269" spans="1:9" hidden="1" x14ac:dyDescent="0.25">
      <c r="A269" s="5">
        <v>140615</v>
      </c>
      <c r="B269" s="4" t="s">
        <v>1170</v>
      </c>
      <c r="C269" s="3">
        <v>0</v>
      </c>
      <c r="D269" s="3">
        <v>0</v>
      </c>
      <c r="E269" s="3">
        <v>0</v>
      </c>
      <c r="F269" s="3">
        <v>0</v>
      </c>
      <c r="G269" s="3">
        <v>0</v>
      </c>
      <c r="H269" s="315">
        <v>0</v>
      </c>
      <c r="I269" s="2">
        <f t="shared" si="4"/>
        <v>0</v>
      </c>
    </row>
    <row r="270" spans="1:9" hidden="1" x14ac:dyDescent="0.25">
      <c r="A270" s="5">
        <v>140620</v>
      </c>
      <c r="B270" s="4" t="s">
        <v>1169</v>
      </c>
      <c r="C270" s="3">
        <v>0</v>
      </c>
      <c r="D270" s="3">
        <v>0</v>
      </c>
      <c r="E270" s="3">
        <v>0</v>
      </c>
      <c r="F270" s="3">
        <v>0</v>
      </c>
      <c r="G270" s="3">
        <v>0</v>
      </c>
      <c r="H270" s="315">
        <v>0</v>
      </c>
      <c r="I270" s="2">
        <f t="shared" si="4"/>
        <v>0</v>
      </c>
    </row>
    <row r="271" spans="1:9" hidden="1" x14ac:dyDescent="0.25">
      <c r="A271" s="5">
        <v>140625</v>
      </c>
      <c r="B271" s="4" t="s">
        <v>1168</v>
      </c>
      <c r="C271" s="3">
        <v>0</v>
      </c>
      <c r="D271" s="3">
        <v>0</v>
      </c>
      <c r="E271" s="3">
        <v>0</v>
      </c>
      <c r="F271" s="3">
        <v>0</v>
      </c>
      <c r="G271" s="3">
        <v>0</v>
      </c>
      <c r="H271" s="315">
        <v>0</v>
      </c>
      <c r="I271" s="2">
        <f t="shared" si="4"/>
        <v>0</v>
      </c>
    </row>
    <row r="272" spans="1:9" hidden="1" x14ac:dyDescent="0.25">
      <c r="A272" s="5">
        <v>140630</v>
      </c>
      <c r="B272" s="4" t="s">
        <v>1207</v>
      </c>
      <c r="C272" s="3">
        <v>0</v>
      </c>
      <c r="D272" s="3">
        <v>0</v>
      </c>
      <c r="E272" s="3">
        <v>0</v>
      </c>
      <c r="F272" s="3">
        <v>0</v>
      </c>
      <c r="G272" s="3">
        <v>0</v>
      </c>
      <c r="H272" s="315">
        <v>0</v>
      </c>
      <c r="I272" s="2">
        <f t="shared" si="4"/>
        <v>0</v>
      </c>
    </row>
    <row r="273" spans="1:9" hidden="1" x14ac:dyDescent="0.25">
      <c r="A273" s="5">
        <v>140700</v>
      </c>
      <c r="B273" s="4" t="s">
        <v>1249</v>
      </c>
      <c r="C273" s="3">
        <v>0</v>
      </c>
      <c r="D273" s="3">
        <v>0</v>
      </c>
      <c r="E273" s="3">
        <v>0</v>
      </c>
      <c r="F273" s="3">
        <v>0</v>
      </c>
      <c r="G273" s="3">
        <v>0</v>
      </c>
      <c r="H273" s="315">
        <v>0</v>
      </c>
      <c r="I273" s="2">
        <f t="shared" si="4"/>
        <v>0</v>
      </c>
    </row>
    <row r="274" spans="1:9" hidden="1" x14ac:dyDescent="0.25">
      <c r="A274" s="5">
        <v>140705</v>
      </c>
      <c r="B274" s="4" t="s">
        <v>1172</v>
      </c>
      <c r="C274" s="3">
        <v>0</v>
      </c>
      <c r="D274" s="3">
        <v>0</v>
      </c>
      <c r="E274" s="3">
        <v>0</v>
      </c>
      <c r="F274" s="3">
        <v>0</v>
      </c>
      <c r="G274" s="3">
        <v>0</v>
      </c>
      <c r="H274" s="315">
        <v>0</v>
      </c>
      <c r="I274" s="2">
        <f t="shared" si="4"/>
        <v>0</v>
      </c>
    </row>
    <row r="275" spans="1:9" hidden="1" x14ac:dyDescent="0.25">
      <c r="A275" s="5">
        <v>140710</v>
      </c>
      <c r="B275" s="4" t="s">
        <v>1171</v>
      </c>
      <c r="C275" s="3">
        <v>0</v>
      </c>
      <c r="D275" s="3">
        <v>0</v>
      </c>
      <c r="E275" s="3">
        <v>0</v>
      </c>
      <c r="F275" s="3">
        <v>0</v>
      </c>
      <c r="G275" s="3">
        <v>0</v>
      </c>
      <c r="H275" s="315">
        <v>0</v>
      </c>
      <c r="I275" s="2">
        <f t="shared" si="4"/>
        <v>0</v>
      </c>
    </row>
    <row r="276" spans="1:9" hidden="1" x14ac:dyDescent="0.25">
      <c r="A276" s="5">
        <v>140715</v>
      </c>
      <c r="B276" s="4" t="s">
        <v>1170</v>
      </c>
      <c r="C276" s="3">
        <v>0</v>
      </c>
      <c r="D276" s="3">
        <v>0</v>
      </c>
      <c r="E276" s="3">
        <v>0</v>
      </c>
      <c r="F276" s="3">
        <v>0</v>
      </c>
      <c r="G276" s="3">
        <v>0</v>
      </c>
      <c r="H276" s="315">
        <v>0</v>
      </c>
      <c r="I276" s="2">
        <f t="shared" si="4"/>
        <v>0</v>
      </c>
    </row>
    <row r="277" spans="1:9" hidden="1" x14ac:dyDescent="0.25">
      <c r="A277" s="5">
        <v>140720</v>
      </c>
      <c r="B277" s="4" t="s">
        <v>1169</v>
      </c>
      <c r="C277" s="3">
        <v>0</v>
      </c>
      <c r="D277" s="3">
        <v>0</v>
      </c>
      <c r="E277" s="3">
        <v>0</v>
      </c>
      <c r="F277" s="3">
        <v>0</v>
      </c>
      <c r="G277" s="3">
        <v>0</v>
      </c>
      <c r="H277" s="315">
        <v>0</v>
      </c>
      <c r="I277" s="2">
        <f t="shared" si="4"/>
        <v>0</v>
      </c>
    </row>
    <row r="278" spans="1:9" hidden="1" x14ac:dyDescent="0.25">
      <c r="A278" s="5">
        <v>140725</v>
      </c>
      <c r="B278" s="4" t="s">
        <v>1168</v>
      </c>
      <c r="C278" s="3">
        <v>0</v>
      </c>
      <c r="D278" s="3">
        <v>0</v>
      </c>
      <c r="E278" s="3">
        <v>0</v>
      </c>
      <c r="F278" s="3">
        <v>0</v>
      </c>
      <c r="G278" s="3">
        <v>0</v>
      </c>
      <c r="H278" s="315">
        <v>0</v>
      </c>
      <c r="I278" s="2">
        <f t="shared" si="4"/>
        <v>0</v>
      </c>
    </row>
    <row r="279" spans="1:9" hidden="1" x14ac:dyDescent="0.25">
      <c r="A279" s="5">
        <v>140730</v>
      </c>
      <c r="B279" s="4" t="s">
        <v>1205</v>
      </c>
      <c r="C279" s="3">
        <v>0</v>
      </c>
      <c r="D279" s="3">
        <v>0</v>
      </c>
      <c r="E279" s="3">
        <v>0</v>
      </c>
      <c r="F279" s="3">
        <v>0</v>
      </c>
      <c r="G279" s="3">
        <v>0</v>
      </c>
      <c r="H279" s="315">
        <v>0</v>
      </c>
      <c r="I279" s="2">
        <f t="shared" si="4"/>
        <v>0</v>
      </c>
    </row>
    <row r="280" spans="1:9" hidden="1" x14ac:dyDescent="0.25">
      <c r="A280" s="5">
        <v>140800</v>
      </c>
      <c r="B280" s="4" t="s">
        <v>1248</v>
      </c>
      <c r="C280" s="3">
        <v>0</v>
      </c>
      <c r="D280" s="3">
        <v>0</v>
      </c>
      <c r="E280" s="3">
        <v>0</v>
      </c>
      <c r="F280" s="3">
        <v>0</v>
      </c>
      <c r="G280" s="3">
        <v>0</v>
      </c>
      <c r="H280" s="315">
        <v>0</v>
      </c>
      <c r="I280" s="2">
        <f t="shared" si="4"/>
        <v>0</v>
      </c>
    </row>
    <row r="281" spans="1:9" hidden="1" x14ac:dyDescent="0.25">
      <c r="A281" s="5">
        <v>140805</v>
      </c>
      <c r="B281" s="4" t="s">
        <v>1172</v>
      </c>
      <c r="C281" s="3">
        <v>0</v>
      </c>
      <c r="D281" s="3">
        <v>0</v>
      </c>
      <c r="E281" s="3">
        <v>0</v>
      </c>
      <c r="F281" s="3">
        <v>0</v>
      </c>
      <c r="G281" s="3">
        <v>0</v>
      </c>
      <c r="H281" s="315">
        <v>0</v>
      </c>
      <c r="I281" s="2">
        <f t="shared" si="4"/>
        <v>0</v>
      </c>
    </row>
    <row r="282" spans="1:9" hidden="1" x14ac:dyDescent="0.25">
      <c r="A282" s="5">
        <v>140810</v>
      </c>
      <c r="B282" s="4" t="s">
        <v>1171</v>
      </c>
      <c r="C282" s="3">
        <v>0</v>
      </c>
      <c r="D282" s="3">
        <v>0</v>
      </c>
      <c r="E282" s="3">
        <v>0</v>
      </c>
      <c r="F282" s="3">
        <v>0</v>
      </c>
      <c r="G282" s="3">
        <v>0</v>
      </c>
      <c r="H282" s="315">
        <v>0</v>
      </c>
      <c r="I282" s="2">
        <f t="shared" si="4"/>
        <v>0</v>
      </c>
    </row>
    <row r="283" spans="1:9" hidden="1" x14ac:dyDescent="0.25">
      <c r="A283" s="5">
        <v>140815</v>
      </c>
      <c r="B283" s="4" t="s">
        <v>1170</v>
      </c>
      <c r="C283" s="3">
        <v>0</v>
      </c>
      <c r="D283" s="3">
        <v>0</v>
      </c>
      <c r="E283" s="3">
        <v>0</v>
      </c>
      <c r="F283" s="3">
        <v>0</v>
      </c>
      <c r="G283" s="3">
        <v>0</v>
      </c>
      <c r="H283" s="315">
        <v>0</v>
      </c>
      <c r="I283" s="2">
        <f t="shared" si="4"/>
        <v>0</v>
      </c>
    </row>
    <row r="284" spans="1:9" hidden="1" x14ac:dyDescent="0.25">
      <c r="A284" s="5">
        <v>140820</v>
      </c>
      <c r="B284" s="4" t="s">
        <v>1169</v>
      </c>
      <c r="C284" s="3">
        <v>0</v>
      </c>
      <c r="D284" s="3">
        <v>0</v>
      </c>
      <c r="E284" s="3">
        <v>0</v>
      </c>
      <c r="F284" s="3">
        <v>0</v>
      </c>
      <c r="G284" s="3">
        <v>0</v>
      </c>
      <c r="H284" s="315">
        <v>0</v>
      </c>
      <c r="I284" s="2">
        <f t="shared" si="4"/>
        <v>0</v>
      </c>
    </row>
    <row r="285" spans="1:9" hidden="1" x14ac:dyDescent="0.25">
      <c r="A285" s="5">
        <v>140825</v>
      </c>
      <c r="B285" s="4" t="s">
        <v>1168</v>
      </c>
      <c r="C285" s="3">
        <v>0</v>
      </c>
      <c r="D285" s="3">
        <v>0</v>
      </c>
      <c r="E285" s="3">
        <v>0</v>
      </c>
      <c r="F285" s="3">
        <v>0</v>
      </c>
      <c r="G285" s="3">
        <v>0</v>
      </c>
      <c r="H285" s="315">
        <v>0</v>
      </c>
      <c r="I285" s="2">
        <f t="shared" si="4"/>
        <v>0</v>
      </c>
    </row>
    <row r="286" spans="1:9" hidden="1" x14ac:dyDescent="0.25">
      <c r="A286" s="5">
        <v>140900</v>
      </c>
      <c r="B286" s="4" t="s">
        <v>1247</v>
      </c>
      <c r="C286" s="3">
        <v>0</v>
      </c>
      <c r="D286" s="3">
        <v>0</v>
      </c>
      <c r="E286" s="3">
        <v>0</v>
      </c>
      <c r="F286" s="3">
        <v>0</v>
      </c>
      <c r="G286" s="3">
        <v>0</v>
      </c>
      <c r="H286" s="315">
        <v>0</v>
      </c>
      <c r="I286" s="2">
        <f t="shared" si="4"/>
        <v>0</v>
      </c>
    </row>
    <row r="287" spans="1:9" hidden="1" x14ac:dyDescent="0.25">
      <c r="A287" s="5">
        <v>140905</v>
      </c>
      <c r="B287" s="4" t="s">
        <v>1172</v>
      </c>
      <c r="C287" s="3">
        <v>0</v>
      </c>
      <c r="D287" s="3">
        <v>0</v>
      </c>
      <c r="E287" s="3">
        <v>0</v>
      </c>
      <c r="F287" s="3">
        <v>0</v>
      </c>
      <c r="G287" s="3">
        <v>0</v>
      </c>
      <c r="H287" s="315">
        <v>0</v>
      </c>
      <c r="I287" s="2">
        <f t="shared" si="4"/>
        <v>0</v>
      </c>
    </row>
    <row r="288" spans="1:9" hidden="1" x14ac:dyDescent="0.25">
      <c r="A288" s="5">
        <v>140910</v>
      </c>
      <c r="B288" s="4" t="s">
        <v>1171</v>
      </c>
      <c r="C288" s="3">
        <v>0</v>
      </c>
      <c r="D288" s="3">
        <v>0</v>
      </c>
      <c r="E288" s="3">
        <v>0</v>
      </c>
      <c r="F288" s="3">
        <v>0</v>
      </c>
      <c r="G288" s="3">
        <v>0</v>
      </c>
      <c r="H288" s="315">
        <v>0</v>
      </c>
      <c r="I288" s="2">
        <f t="shared" si="4"/>
        <v>0</v>
      </c>
    </row>
    <row r="289" spans="1:9" hidden="1" x14ac:dyDescent="0.25">
      <c r="A289" s="5">
        <v>140915</v>
      </c>
      <c r="B289" s="4" t="s">
        <v>1170</v>
      </c>
      <c r="C289" s="3">
        <v>0</v>
      </c>
      <c r="D289" s="3">
        <v>0</v>
      </c>
      <c r="E289" s="3">
        <v>0</v>
      </c>
      <c r="F289" s="3">
        <v>0</v>
      </c>
      <c r="G289" s="3">
        <v>0</v>
      </c>
      <c r="H289" s="315">
        <v>0</v>
      </c>
      <c r="I289" s="2">
        <f t="shared" si="4"/>
        <v>0</v>
      </c>
    </row>
    <row r="290" spans="1:9" hidden="1" x14ac:dyDescent="0.25">
      <c r="A290" s="5">
        <v>140920</v>
      </c>
      <c r="B290" s="4" t="s">
        <v>1169</v>
      </c>
      <c r="C290" s="3">
        <v>0</v>
      </c>
      <c r="D290" s="3">
        <v>0</v>
      </c>
      <c r="E290" s="3">
        <v>0</v>
      </c>
      <c r="F290" s="3">
        <v>0</v>
      </c>
      <c r="G290" s="3">
        <v>0</v>
      </c>
      <c r="H290" s="315">
        <v>0</v>
      </c>
      <c r="I290" s="2">
        <f t="shared" si="4"/>
        <v>0</v>
      </c>
    </row>
    <row r="291" spans="1:9" hidden="1" x14ac:dyDescent="0.25">
      <c r="A291" s="5">
        <v>140925</v>
      </c>
      <c r="B291" s="4" t="s">
        <v>1168</v>
      </c>
      <c r="C291" s="3">
        <v>0</v>
      </c>
      <c r="D291" s="3">
        <v>0</v>
      </c>
      <c r="E291" s="3">
        <v>0</v>
      </c>
      <c r="F291" s="3">
        <v>0</v>
      </c>
      <c r="G291" s="3">
        <v>0</v>
      </c>
      <c r="H291" s="315">
        <v>0</v>
      </c>
      <c r="I291" s="2">
        <f t="shared" si="4"/>
        <v>0</v>
      </c>
    </row>
    <row r="292" spans="1:9" hidden="1" x14ac:dyDescent="0.25">
      <c r="A292" s="5">
        <v>140930</v>
      </c>
      <c r="B292" s="4" t="s">
        <v>1207</v>
      </c>
      <c r="C292" s="3">
        <v>0</v>
      </c>
      <c r="D292" s="3">
        <v>0</v>
      </c>
      <c r="E292" s="3">
        <v>0</v>
      </c>
      <c r="F292" s="3">
        <v>0</v>
      </c>
      <c r="G292" s="3">
        <v>0</v>
      </c>
      <c r="H292" s="315">
        <v>0</v>
      </c>
      <c r="I292" s="2">
        <f t="shared" si="4"/>
        <v>0</v>
      </c>
    </row>
    <row r="293" spans="1:9" hidden="1" x14ac:dyDescent="0.25">
      <c r="A293" s="5">
        <v>141000</v>
      </c>
      <c r="B293" s="4" t="s">
        <v>1246</v>
      </c>
      <c r="C293" s="3">
        <v>0</v>
      </c>
      <c r="D293" s="3">
        <v>0</v>
      </c>
      <c r="E293" s="3">
        <v>0</v>
      </c>
      <c r="F293" s="3">
        <v>0</v>
      </c>
      <c r="G293" s="3">
        <v>0</v>
      </c>
      <c r="H293" s="315">
        <v>0</v>
      </c>
      <c r="I293" s="2">
        <f t="shared" si="4"/>
        <v>0</v>
      </c>
    </row>
    <row r="294" spans="1:9" hidden="1" x14ac:dyDescent="0.25">
      <c r="A294" s="5">
        <v>141005</v>
      </c>
      <c r="B294" s="4" t="s">
        <v>1172</v>
      </c>
      <c r="C294" s="3">
        <v>0</v>
      </c>
      <c r="D294" s="3">
        <v>0</v>
      </c>
      <c r="E294" s="3">
        <v>0</v>
      </c>
      <c r="F294" s="3">
        <v>0</v>
      </c>
      <c r="G294" s="3">
        <v>0</v>
      </c>
      <c r="H294" s="315">
        <v>0</v>
      </c>
      <c r="I294" s="2">
        <f t="shared" si="4"/>
        <v>0</v>
      </c>
    </row>
    <row r="295" spans="1:9" hidden="1" x14ac:dyDescent="0.25">
      <c r="A295" s="5">
        <v>141010</v>
      </c>
      <c r="B295" s="4" t="s">
        <v>1171</v>
      </c>
      <c r="C295" s="3">
        <v>0</v>
      </c>
      <c r="D295" s="3">
        <v>0</v>
      </c>
      <c r="E295" s="3">
        <v>0</v>
      </c>
      <c r="F295" s="3">
        <v>0</v>
      </c>
      <c r="G295" s="3">
        <v>0</v>
      </c>
      <c r="H295" s="315">
        <v>0</v>
      </c>
      <c r="I295" s="2">
        <f t="shared" si="4"/>
        <v>0</v>
      </c>
    </row>
    <row r="296" spans="1:9" hidden="1" x14ac:dyDescent="0.25">
      <c r="A296" s="5">
        <v>141015</v>
      </c>
      <c r="B296" s="4" t="s">
        <v>1170</v>
      </c>
      <c r="C296" s="3">
        <v>0</v>
      </c>
      <c r="D296" s="3">
        <v>0</v>
      </c>
      <c r="E296" s="3">
        <v>0</v>
      </c>
      <c r="F296" s="3">
        <v>0</v>
      </c>
      <c r="G296" s="3">
        <v>0</v>
      </c>
      <c r="H296" s="315">
        <v>0</v>
      </c>
      <c r="I296" s="2">
        <f t="shared" si="4"/>
        <v>0</v>
      </c>
    </row>
    <row r="297" spans="1:9" hidden="1" x14ac:dyDescent="0.25">
      <c r="A297" s="5">
        <v>141020</v>
      </c>
      <c r="B297" s="4" t="s">
        <v>1169</v>
      </c>
      <c r="C297" s="3">
        <v>0</v>
      </c>
      <c r="D297" s="3">
        <v>0</v>
      </c>
      <c r="E297" s="3">
        <v>0</v>
      </c>
      <c r="F297" s="3">
        <v>0</v>
      </c>
      <c r="G297" s="3">
        <v>0</v>
      </c>
      <c r="H297" s="315">
        <v>0</v>
      </c>
      <c r="I297" s="2">
        <f t="shared" si="4"/>
        <v>0</v>
      </c>
    </row>
    <row r="298" spans="1:9" hidden="1" x14ac:dyDescent="0.25">
      <c r="A298" s="5">
        <v>141025</v>
      </c>
      <c r="B298" s="4" t="s">
        <v>1168</v>
      </c>
      <c r="C298" s="3">
        <v>0</v>
      </c>
      <c r="D298" s="3">
        <v>0</v>
      </c>
      <c r="E298" s="3">
        <v>0</v>
      </c>
      <c r="F298" s="3">
        <v>0</v>
      </c>
      <c r="G298" s="3">
        <v>0</v>
      </c>
      <c r="H298" s="315">
        <v>0</v>
      </c>
      <c r="I298" s="2">
        <f t="shared" si="4"/>
        <v>0</v>
      </c>
    </row>
    <row r="299" spans="1:9" hidden="1" x14ac:dyDescent="0.25">
      <c r="A299" s="5">
        <v>141030</v>
      </c>
      <c r="B299" s="4" t="s">
        <v>1205</v>
      </c>
      <c r="C299" s="3">
        <v>0</v>
      </c>
      <c r="D299" s="3">
        <v>0</v>
      </c>
      <c r="E299" s="3">
        <v>0</v>
      </c>
      <c r="F299" s="3">
        <v>0</v>
      </c>
      <c r="G299" s="3">
        <v>0</v>
      </c>
      <c r="H299" s="315">
        <v>0</v>
      </c>
      <c r="I299" s="2">
        <f t="shared" si="4"/>
        <v>0</v>
      </c>
    </row>
    <row r="300" spans="1:9" hidden="1" x14ac:dyDescent="0.25">
      <c r="A300" s="5">
        <v>141100</v>
      </c>
      <c r="B300" s="4" t="s">
        <v>1245</v>
      </c>
      <c r="C300" s="3">
        <v>0</v>
      </c>
      <c r="D300" s="3">
        <v>0</v>
      </c>
      <c r="E300" s="3">
        <v>0</v>
      </c>
      <c r="F300" s="3">
        <v>0</v>
      </c>
      <c r="G300" s="3">
        <v>0</v>
      </c>
      <c r="H300" s="315">
        <v>0</v>
      </c>
      <c r="I300" s="2">
        <f t="shared" si="4"/>
        <v>0</v>
      </c>
    </row>
    <row r="301" spans="1:9" hidden="1" x14ac:dyDescent="0.25">
      <c r="A301" s="5">
        <v>141105</v>
      </c>
      <c r="B301" s="4" t="s">
        <v>1172</v>
      </c>
      <c r="C301" s="3">
        <v>0</v>
      </c>
      <c r="D301" s="3">
        <v>0</v>
      </c>
      <c r="E301" s="3">
        <v>0</v>
      </c>
      <c r="F301" s="3">
        <v>0</v>
      </c>
      <c r="G301" s="3">
        <v>0</v>
      </c>
      <c r="H301" s="315">
        <v>0</v>
      </c>
      <c r="I301" s="2">
        <f t="shared" si="4"/>
        <v>0</v>
      </c>
    </row>
    <row r="302" spans="1:9" hidden="1" x14ac:dyDescent="0.25">
      <c r="A302" s="5">
        <v>141110</v>
      </c>
      <c r="B302" s="4" t="s">
        <v>1171</v>
      </c>
      <c r="C302" s="3">
        <v>0</v>
      </c>
      <c r="D302" s="3">
        <v>0</v>
      </c>
      <c r="E302" s="3">
        <v>0</v>
      </c>
      <c r="F302" s="3">
        <v>0</v>
      </c>
      <c r="G302" s="3">
        <v>0</v>
      </c>
      <c r="H302" s="315">
        <v>0</v>
      </c>
      <c r="I302" s="2">
        <f t="shared" si="4"/>
        <v>0</v>
      </c>
    </row>
    <row r="303" spans="1:9" hidden="1" x14ac:dyDescent="0.25">
      <c r="A303" s="5">
        <v>141115</v>
      </c>
      <c r="B303" s="4" t="s">
        <v>1170</v>
      </c>
      <c r="C303" s="3">
        <v>0</v>
      </c>
      <c r="D303" s="3">
        <v>0</v>
      </c>
      <c r="E303" s="3">
        <v>0</v>
      </c>
      <c r="F303" s="3">
        <v>0</v>
      </c>
      <c r="G303" s="3">
        <v>0</v>
      </c>
      <c r="H303" s="315">
        <v>0</v>
      </c>
      <c r="I303" s="2">
        <f t="shared" si="4"/>
        <v>0</v>
      </c>
    </row>
    <row r="304" spans="1:9" hidden="1" x14ac:dyDescent="0.25">
      <c r="A304" s="5">
        <v>141120</v>
      </c>
      <c r="B304" s="4" t="s">
        <v>1169</v>
      </c>
      <c r="C304" s="3">
        <v>0</v>
      </c>
      <c r="D304" s="3">
        <v>0</v>
      </c>
      <c r="E304" s="3">
        <v>0</v>
      </c>
      <c r="F304" s="3">
        <v>0</v>
      </c>
      <c r="G304" s="3">
        <v>0</v>
      </c>
      <c r="H304" s="315">
        <v>0</v>
      </c>
      <c r="I304" s="2">
        <f t="shared" si="4"/>
        <v>0</v>
      </c>
    </row>
    <row r="305" spans="1:9" hidden="1" x14ac:dyDescent="0.25">
      <c r="A305" s="5">
        <v>141125</v>
      </c>
      <c r="B305" s="4" t="s">
        <v>1168</v>
      </c>
      <c r="C305" s="3">
        <v>0</v>
      </c>
      <c r="D305" s="3">
        <v>0</v>
      </c>
      <c r="E305" s="3">
        <v>0</v>
      </c>
      <c r="F305" s="3">
        <v>0</v>
      </c>
      <c r="G305" s="3">
        <v>0</v>
      </c>
      <c r="H305" s="315">
        <v>0</v>
      </c>
      <c r="I305" s="2">
        <f t="shared" si="4"/>
        <v>0</v>
      </c>
    </row>
    <row r="306" spans="1:9" hidden="1" x14ac:dyDescent="0.25">
      <c r="A306" s="5">
        <v>141200</v>
      </c>
      <c r="B306" s="4" t="s">
        <v>1244</v>
      </c>
      <c r="C306" s="3">
        <v>0</v>
      </c>
      <c r="D306" s="3">
        <v>0</v>
      </c>
      <c r="E306" s="3">
        <v>0</v>
      </c>
      <c r="F306" s="3">
        <v>0</v>
      </c>
      <c r="G306" s="3">
        <v>0</v>
      </c>
      <c r="H306" s="315">
        <v>0</v>
      </c>
      <c r="I306" s="2">
        <f t="shared" si="4"/>
        <v>0</v>
      </c>
    </row>
    <row r="307" spans="1:9" hidden="1" x14ac:dyDescent="0.25">
      <c r="A307" s="5">
        <v>141205</v>
      </c>
      <c r="B307" s="4" t="s">
        <v>1172</v>
      </c>
      <c r="C307" s="3">
        <v>0</v>
      </c>
      <c r="D307" s="3">
        <v>0</v>
      </c>
      <c r="E307" s="3">
        <v>0</v>
      </c>
      <c r="F307" s="3">
        <v>0</v>
      </c>
      <c r="G307" s="3">
        <v>0</v>
      </c>
      <c r="H307" s="315">
        <v>0</v>
      </c>
      <c r="I307" s="2">
        <f t="shared" si="4"/>
        <v>0</v>
      </c>
    </row>
    <row r="308" spans="1:9" hidden="1" x14ac:dyDescent="0.25">
      <c r="A308" s="5">
        <v>141210</v>
      </c>
      <c r="B308" s="4" t="s">
        <v>1171</v>
      </c>
      <c r="C308" s="3">
        <v>0</v>
      </c>
      <c r="D308" s="3">
        <v>0</v>
      </c>
      <c r="E308" s="3">
        <v>0</v>
      </c>
      <c r="F308" s="3">
        <v>0</v>
      </c>
      <c r="G308" s="3">
        <v>0</v>
      </c>
      <c r="H308" s="315">
        <v>0</v>
      </c>
      <c r="I308" s="2">
        <f t="shared" si="4"/>
        <v>0</v>
      </c>
    </row>
    <row r="309" spans="1:9" hidden="1" x14ac:dyDescent="0.25">
      <c r="A309" s="5">
        <v>141215</v>
      </c>
      <c r="B309" s="4" t="s">
        <v>1170</v>
      </c>
      <c r="C309" s="3">
        <v>0</v>
      </c>
      <c r="D309" s="3">
        <v>0</v>
      </c>
      <c r="E309" s="3">
        <v>0</v>
      </c>
      <c r="F309" s="3">
        <v>0</v>
      </c>
      <c r="G309" s="3">
        <v>0</v>
      </c>
      <c r="H309" s="315">
        <v>0</v>
      </c>
      <c r="I309" s="2">
        <f t="shared" si="4"/>
        <v>0</v>
      </c>
    </row>
    <row r="310" spans="1:9" hidden="1" x14ac:dyDescent="0.25">
      <c r="A310" s="5">
        <v>141220</v>
      </c>
      <c r="B310" s="4" t="s">
        <v>1169</v>
      </c>
      <c r="C310" s="3">
        <v>0</v>
      </c>
      <c r="D310" s="3">
        <v>0</v>
      </c>
      <c r="E310" s="3">
        <v>0</v>
      </c>
      <c r="F310" s="3">
        <v>0</v>
      </c>
      <c r="G310" s="3">
        <v>0</v>
      </c>
      <c r="H310" s="315">
        <v>0</v>
      </c>
      <c r="I310" s="2">
        <f t="shared" si="4"/>
        <v>0</v>
      </c>
    </row>
    <row r="311" spans="1:9" hidden="1" x14ac:dyDescent="0.25">
      <c r="A311" s="5">
        <v>141225</v>
      </c>
      <c r="B311" s="4" t="s">
        <v>1168</v>
      </c>
      <c r="C311" s="3">
        <v>0</v>
      </c>
      <c r="D311" s="3">
        <v>0</v>
      </c>
      <c r="E311" s="3">
        <v>0</v>
      </c>
      <c r="F311" s="3">
        <v>0</v>
      </c>
      <c r="G311" s="3">
        <v>0</v>
      </c>
      <c r="H311" s="315">
        <v>0</v>
      </c>
      <c r="I311" s="2">
        <f t="shared" si="4"/>
        <v>0</v>
      </c>
    </row>
    <row r="312" spans="1:9" x14ac:dyDescent="0.25">
      <c r="A312" s="5">
        <v>144100</v>
      </c>
      <c r="B312" s="4" t="s">
        <v>1243</v>
      </c>
      <c r="C312" s="3">
        <v>144814482683.72</v>
      </c>
      <c r="D312" s="3">
        <v>158112192380.94</v>
      </c>
      <c r="E312" s="3">
        <v>173343642315.04999</v>
      </c>
      <c r="F312" s="3">
        <v>172995588812.39001</v>
      </c>
      <c r="G312" s="3">
        <v>214295086256.57001</v>
      </c>
      <c r="H312" s="315">
        <v>217702140160.07001</v>
      </c>
      <c r="I312" s="2">
        <f t="shared" si="4"/>
        <v>217702140160.07001</v>
      </c>
    </row>
    <row r="313" spans="1:9" x14ac:dyDescent="0.25">
      <c r="A313" s="5">
        <v>144105</v>
      </c>
      <c r="B313" s="4" t="s">
        <v>1172</v>
      </c>
      <c r="C313" s="3">
        <v>136630864470.10001</v>
      </c>
      <c r="D313" s="3">
        <v>150826789359.35999</v>
      </c>
      <c r="E313" s="3">
        <v>165845951923.81</v>
      </c>
      <c r="F313" s="3">
        <v>161334552802.39001</v>
      </c>
      <c r="G313" s="3">
        <v>198443395596.57001</v>
      </c>
      <c r="H313" s="315">
        <v>204601686938.07001</v>
      </c>
      <c r="I313" s="2">
        <f t="shared" si="4"/>
        <v>204601686938.07001</v>
      </c>
    </row>
    <row r="314" spans="1:9" x14ac:dyDescent="0.25">
      <c r="A314" s="5">
        <v>144110</v>
      </c>
      <c r="B314" s="4" t="s">
        <v>1171</v>
      </c>
      <c r="C314" s="3">
        <v>2530041015.71</v>
      </c>
      <c r="D314" s="3">
        <v>1849107073</v>
      </c>
      <c r="E314" s="3">
        <v>2214757622.2399998</v>
      </c>
      <c r="F314" s="3">
        <v>2652652983</v>
      </c>
      <c r="G314" s="3">
        <v>2313175811</v>
      </c>
      <c r="H314" s="315">
        <v>3234249453</v>
      </c>
      <c r="I314" s="2">
        <f t="shared" si="4"/>
        <v>3234249453</v>
      </c>
    </row>
    <row r="315" spans="1:9" x14ac:dyDescent="0.25">
      <c r="A315" s="5">
        <v>144115</v>
      </c>
      <c r="B315" s="4" t="s">
        <v>1170</v>
      </c>
      <c r="C315" s="3">
        <v>1353291911.3199999</v>
      </c>
      <c r="D315" s="3">
        <v>1079422618.8</v>
      </c>
      <c r="E315" s="3">
        <v>1203768938</v>
      </c>
      <c r="F315" s="3">
        <v>2047414094</v>
      </c>
      <c r="G315" s="3">
        <v>2120282593</v>
      </c>
      <c r="H315" s="315">
        <v>1059081543</v>
      </c>
      <c r="I315" s="2">
        <f t="shared" si="4"/>
        <v>2120282593</v>
      </c>
    </row>
    <row r="316" spans="1:9" x14ac:dyDescent="0.25">
      <c r="A316" s="5">
        <v>144120</v>
      </c>
      <c r="B316" s="4" t="s">
        <v>1169</v>
      </c>
      <c r="C316" s="3">
        <v>1912485685.48</v>
      </c>
      <c r="D316" s="3">
        <v>1698551223</v>
      </c>
      <c r="E316" s="3">
        <v>1332781505</v>
      </c>
      <c r="F316" s="3">
        <v>2626511526</v>
      </c>
      <c r="G316" s="3">
        <v>3412455495</v>
      </c>
      <c r="H316" s="315">
        <v>1699103515</v>
      </c>
      <c r="I316" s="2">
        <f t="shared" si="4"/>
        <v>3412455495</v>
      </c>
    </row>
    <row r="317" spans="1:9" x14ac:dyDescent="0.25">
      <c r="A317" s="5">
        <v>144125</v>
      </c>
      <c r="B317" s="4" t="s">
        <v>1168</v>
      </c>
      <c r="C317" s="3">
        <v>2387799601.1100001</v>
      </c>
      <c r="D317" s="3">
        <v>2658322106.7800002</v>
      </c>
      <c r="E317" s="3">
        <v>2746382326</v>
      </c>
      <c r="F317" s="3">
        <v>4334457407</v>
      </c>
      <c r="G317" s="3">
        <v>8005776761</v>
      </c>
      <c r="H317" s="315">
        <v>7108018711</v>
      </c>
      <c r="I317" s="2">
        <f t="shared" si="4"/>
        <v>8005776761</v>
      </c>
    </row>
    <row r="318" spans="1:9" hidden="1" x14ac:dyDescent="0.25">
      <c r="A318" s="5">
        <v>144200</v>
      </c>
      <c r="B318" s="4" t="s">
        <v>1242</v>
      </c>
      <c r="C318" s="3">
        <v>0</v>
      </c>
      <c r="D318" s="3">
        <v>0</v>
      </c>
      <c r="E318" s="3">
        <v>0</v>
      </c>
      <c r="F318" s="3">
        <v>0</v>
      </c>
      <c r="G318" s="3">
        <v>0</v>
      </c>
      <c r="H318" s="315">
        <v>0</v>
      </c>
      <c r="I318" s="2">
        <f t="shared" si="4"/>
        <v>0</v>
      </c>
    </row>
    <row r="319" spans="1:9" hidden="1" x14ac:dyDescent="0.25">
      <c r="A319" s="5">
        <v>144205</v>
      </c>
      <c r="B319" s="4" t="s">
        <v>1172</v>
      </c>
      <c r="C319" s="3">
        <v>0</v>
      </c>
      <c r="D319" s="3">
        <v>0</v>
      </c>
      <c r="E319" s="3">
        <v>0</v>
      </c>
      <c r="F319" s="3">
        <v>0</v>
      </c>
      <c r="G319" s="3">
        <v>0</v>
      </c>
      <c r="H319" s="315">
        <v>0</v>
      </c>
      <c r="I319" s="2">
        <f t="shared" si="4"/>
        <v>0</v>
      </c>
    </row>
    <row r="320" spans="1:9" hidden="1" x14ac:dyDescent="0.25">
      <c r="A320" s="5">
        <v>144210</v>
      </c>
      <c r="B320" s="4" t="s">
        <v>1171</v>
      </c>
      <c r="C320" s="3">
        <v>0</v>
      </c>
      <c r="D320" s="3">
        <v>0</v>
      </c>
      <c r="E320" s="3">
        <v>0</v>
      </c>
      <c r="F320" s="3">
        <v>0</v>
      </c>
      <c r="G320" s="3">
        <v>0</v>
      </c>
      <c r="H320" s="315">
        <v>0</v>
      </c>
      <c r="I320" s="2">
        <f t="shared" si="4"/>
        <v>0</v>
      </c>
    </row>
    <row r="321" spans="1:9" hidden="1" x14ac:dyDescent="0.25">
      <c r="A321" s="5">
        <v>144215</v>
      </c>
      <c r="B321" s="4" t="s">
        <v>1170</v>
      </c>
      <c r="C321" s="3">
        <v>0</v>
      </c>
      <c r="D321" s="3">
        <v>0</v>
      </c>
      <c r="E321" s="3">
        <v>0</v>
      </c>
      <c r="F321" s="3">
        <v>0</v>
      </c>
      <c r="G321" s="3">
        <v>0</v>
      </c>
      <c r="H321" s="315">
        <v>0</v>
      </c>
      <c r="I321" s="2">
        <f t="shared" si="4"/>
        <v>0</v>
      </c>
    </row>
    <row r="322" spans="1:9" hidden="1" x14ac:dyDescent="0.25">
      <c r="A322" s="5">
        <v>144220</v>
      </c>
      <c r="B322" s="4" t="s">
        <v>1169</v>
      </c>
      <c r="C322" s="3">
        <v>0</v>
      </c>
      <c r="D322" s="3">
        <v>0</v>
      </c>
      <c r="E322" s="3">
        <v>0</v>
      </c>
      <c r="F322" s="3">
        <v>0</v>
      </c>
      <c r="G322" s="3">
        <v>0</v>
      </c>
      <c r="H322" s="315">
        <v>0</v>
      </c>
      <c r="I322" s="2">
        <f t="shared" si="4"/>
        <v>0</v>
      </c>
    </row>
    <row r="323" spans="1:9" hidden="1" x14ac:dyDescent="0.25">
      <c r="A323" s="5">
        <v>144225</v>
      </c>
      <c r="B323" s="4" t="s">
        <v>1168</v>
      </c>
      <c r="C323" s="3">
        <v>0</v>
      </c>
      <c r="D323" s="3">
        <v>0</v>
      </c>
      <c r="E323" s="3">
        <v>0</v>
      </c>
      <c r="F323" s="3">
        <v>0</v>
      </c>
      <c r="G323" s="3">
        <v>0</v>
      </c>
      <c r="H323" s="315">
        <v>0</v>
      </c>
      <c r="I323" s="2">
        <f t="shared" si="4"/>
        <v>0</v>
      </c>
    </row>
    <row r="324" spans="1:9" x14ac:dyDescent="0.25">
      <c r="A324" s="5">
        <v>144300</v>
      </c>
      <c r="B324" s="4" t="s">
        <v>1241</v>
      </c>
      <c r="C324" s="3">
        <v>429757114</v>
      </c>
      <c r="D324" s="3">
        <v>460275316</v>
      </c>
      <c r="E324" s="3">
        <v>542612586</v>
      </c>
      <c r="F324" s="3">
        <v>803059090</v>
      </c>
      <c r="G324" s="3">
        <v>576698677</v>
      </c>
      <c r="H324" s="315">
        <v>428824793</v>
      </c>
      <c r="I324" s="2">
        <f t="shared" ref="I324:I387" si="5">MAX(C324:H324)</f>
        <v>803059090</v>
      </c>
    </row>
    <row r="325" spans="1:9" x14ac:dyDescent="0.25">
      <c r="A325" s="5">
        <v>144305</v>
      </c>
      <c r="B325" s="4" t="s">
        <v>1172</v>
      </c>
      <c r="C325" s="3">
        <v>290801905</v>
      </c>
      <c r="D325" s="3">
        <v>294916266</v>
      </c>
      <c r="E325" s="3">
        <v>381474241</v>
      </c>
      <c r="F325" s="3">
        <v>570994044</v>
      </c>
      <c r="G325" s="3">
        <v>290697941</v>
      </c>
      <c r="H325" s="315">
        <v>203503348</v>
      </c>
      <c r="I325" s="2">
        <f t="shared" si="5"/>
        <v>570994044</v>
      </c>
    </row>
    <row r="326" spans="1:9" x14ac:dyDescent="0.25">
      <c r="A326" s="5">
        <v>144310</v>
      </c>
      <c r="B326" s="4" t="s">
        <v>1171</v>
      </c>
      <c r="C326" s="3">
        <v>37211676</v>
      </c>
      <c r="D326" s="3">
        <v>40391250</v>
      </c>
      <c r="E326" s="3">
        <v>62621305</v>
      </c>
      <c r="F326" s="3">
        <v>61480155</v>
      </c>
      <c r="G326" s="3">
        <v>54180424</v>
      </c>
      <c r="H326" s="315">
        <v>60495373</v>
      </c>
      <c r="I326" s="2">
        <f t="shared" si="5"/>
        <v>62621305</v>
      </c>
    </row>
    <row r="327" spans="1:9" x14ac:dyDescent="0.25">
      <c r="A327" s="5">
        <v>144315</v>
      </c>
      <c r="B327" s="4" t="s">
        <v>1170</v>
      </c>
      <c r="C327" s="3">
        <v>22143484</v>
      </c>
      <c r="D327" s="3">
        <v>19865796</v>
      </c>
      <c r="E327" s="3">
        <v>20102748</v>
      </c>
      <c r="F327" s="3">
        <v>35151536</v>
      </c>
      <c r="G327" s="3">
        <v>31327092</v>
      </c>
      <c r="H327" s="315">
        <v>11532804</v>
      </c>
      <c r="I327" s="2">
        <f t="shared" si="5"/>
        <v>35151536</v>
      </c>
    </row>
    <row r="328" spans="1:9" x14ac:dyDescent="0.25">
      <c r="A328" s="5">
        <v>144320</v>
      </c>
      <c r="B328" s="4" t="s">
        <v>1169</v>
      </c>
      <c r="C328" s="3">
        <v>31717912</v>
      </c>
      <c r="D328" s="3">
        <v>36552267</v>
      </c>
      <c r="E328" s="3">
        <v>24109841</v>
      </c>
      <c r="F328" s="3">
        <v>46738539</v>
      </c>
      <c r="G328" s="3">
        <v>53925307</v>
      </c>
      <c r="H328" s="315">
        <v>25191528</v>
      </c>
      <c r="I328" s="2">
        <f t="shared" si="5"/>
        <v>53925307</v>
      </c>
    </row>
    <row r="329" spans="1:9" x14ac:dyDescent="0.25">
      <c r="A329" s="5">
        <v>144325</v>
      </c>
      <c r="B329" s="4" t="s">
        <v>1168</v>
      </c>
      <c r="C329" s="3">
        <v>47882137</v>
      </c>
      <c r="D329" s="3">
        <v>68549737</v>
      </c>
      <c r="E329" s="3">
        <v>54304451</v>
      </c>
      <c r="F329" s="3">
        <v>88694816</v>
      </c>
      <c r="G329" s="3">
        <v>146567913</v>
      </c>
      <c r="H329" s="315">
        <v>128101740</v>
      </c>
      <c r="I329" s="2">
        <f t="shared" si="5"/>
        <v>146567913</v>
      </c>
    </row>
    <row r="330" spans="1:9" hidden="1" x14ac:dyDescent="0.25">
      <c r="A330" s="5">
        <v>144330</v>
      </c>
      <c r="B330" s="4" t="s">
        <v>1207</v>
      </c>
      <c r="C330" s="3">
        <v>0</v>
      </c>
      <c r="D330" s="3">
        <v>0</v>
      </c>
      <c r="E330" s="3">
        <v>0</v>
      </c>
      <c r="F330" s="3">
        <v>0</v>
      </c>
      <c r="G330" s="3">
        <v>0</v>
      </c>
      <c r="H330" s="315">
        <v>0</v>
      </c>
      <c r="I330" s="2">
        <f t="shared" si="5"/>
        <v>0</v>
      </c>
    </row>
    <row r="331" spans="1:9" hidden="1" x14ac:dyDescent="0.25">
      <c r="A331" s="5">
        <v>144400</v>
      </c>
      <c r="B331" s="4" t="s">
        <v>1240</v>
      </c>
      <c r="C331" s="3">
        <v>0</v>
      </c>
      <c r="D331" s="3">
        <v>0</v>
      </c>
      <c r="E331" s="3">
        <v>0</v>
      </c>
      <c r="F331" s="3">
        <v>0</v>
      </c>
      <c r="G331" s="3">
        <v>0</v>
      </c>
      <c r="H331" s="315">
        <v>0</v>
      </c>
      <c r="I331" s="2">
        <f t="shared" si="5"/>
        <v>0</v>
      </c>
    </row>
    <row r="332" spans="1:9" hidden="1" x14ac:dyDescent="0.25">
      <c r="A332" s="5">
        <v>144405</v>
      </c>
      <c r="B332" s="4" t="s">
        <v>1172</v>
      </c>
      <c r="C332" s="3">
        <v>0</v>
      </c>
      <c r="D332" s="3">
        <v>0</v>
      </c>
      <c r="E332" s="3">
        <v>0</v>
      </c>
      <c r="F332" s="3">
        <v>0</v>
      </c>
      <c r="G332" s="3">
        <v>0</v>
      </c>
      <c r="H332" s="315">
        <v>0</v>
      </c>
      <c r="I332" s="2">
        <f t="shared" si="5"/>
        <v>0</v>
      </c>
    </row>
    <row r="333" spans="1:9" hidden="1" x14ac:dyDescent="0.25">
      <c r="A333" s="5">
        <v>144410</v>
      </c>
      <c r="B333" s="4" t="s">
        <v>1171</v>
      </c>
      <c r="C333" s="3">
        <v>0</v>
      </c>
      <c r="D333" s="3">
        <v>0</v>
      </c>
      <c r="E333" s="3">
        <v>0</v>
      </c>
      <c r="F333" s="3">
        <v>0</v>
      </c>
      <c r="G333" s="3">
        <v>0</v>
      </c>
      <c r="H333" s="315">
        <v>0</v>
      </c>
      <c r="I333" s="2">
        <f t="shared" si="5"/>
        <v>0</v>
      </c>
    </row>
    <row r="334" spans="1:9" hidden="1" x14ac:dyDescent="0.25">
      <c r="A334" s="5">
        <v>144415</v>
      </c>
      <c r="B334" s="4" t="s">
        <v>1170</v>
      </c>
      <c r="C334" s="3">
        <v>0</v>
      </c>
      <c r="D334" s="3">
        <v>0</v>
      </c>
      <c r="E334" s="3">
        <v>0</v>
      </c>
      <c r="F334" s="3">
        <v>0</v>
      </c>
      <c r="G334" s="3">
        <v>0</v>
      </c>
      <c r="H334" s="315">
        <v>0</v>
      </c>
      <c r="I334" s="2">
        <f t="shared" si="5"/>
        <v>0</v>
      </c>
    </row>
    <row r="335" spans="1:9" hidden="1" x14ac:dyDescent="0.25">
      <c r="A335" s="5">
        <v>144420</v>
      </c>
      <c r="B335" s="4" t="s">
        <v>1169</v>
      </c>
      <c r="C335" s="3">
        <v>0</v>
      </c>
      <c r="D335" s="3">
        <v>0</v>
      </c>
      <c r="E335" s="3">
        <v>0</v>
      </c>
      <c r="F335" s="3">
        <v>0</v>
      </c>
      <c r="G335" s="3">
        <v>0</v>
      </c>
      <c r="H335" s="315">
        <v>0</v>
      </c>
      <c r="I335" s="2">
        <f t="shared" si="5"/>
        <v>0</v>
      </c>
    </row>
    <row r="336" spans="1:9" hidden="1" x14ac:dyDescent="0.25">
      <c r="A336" s="5">
        <v>144425</v>
      </c>
      <c r="B336" s="4" t="s">
        <v>1168</v>
      </c>
      <c r="C336" s="3">
        <v>0</v>
      </c>
      <c r="D336" s="3">
        <v>0</v>
      </c>
      <c r="E336" s="3">
        <v>0</v>
      </c>
      <c r="F336" s="3">
        <v>0</v>
      </c>
      <c r="G336" s="3">
        <v>0</v>
      </c>
      <c r="H336" s="315">
        <v>0</v>
      </c>
      <c r="I336" s="2">
        <f t="shared" si="5"/>
        <v>0</v>
      </c>
    </row>
    <row r="337" spans="1:9" hidden="1" x14ac:dyDescent="0.25">
      <c r="A337" s="5">
        <v>144430</v>
      </c>
      <c r="B337" s="4" t="s">
        <v>1205</v>
      </c>
      <c r="C337" s="3">
        <v>0</v>
      </c>
      <c r="D337" s="3">
        <v>0</v>
      </c>
      <c r="E337" s="3">
        <v>0</v>
      </c>
      <c r="F337" s="3">
        <v>0</v>
      </c>
      <c r="G337" s="3">
        <v>0</v>
      </c>
      <c r="H337" s="315">
        <v>0</v>
      </c>
      <c r="I337" s="2">
        <f t="shared" si="5"/>
        <v>0</v>
      </c>
    </row>
    <row r="338" spans="1:9" x14ac:dyDescent="0.25">
      <c r="A338" s="5">
        <v>144500</v>
      </c>
      <c r="B338" s="4" t="s">
        <v>1239</v>
      </c>
      <c r="C338" s="3">
        <v>2420234133.8600001</v>
      </c>
      <c r="D338" s="3">
        <v>2736590028</v>
      </c>
      <c r="E338" s="3">
        <v>2776479410</v>
      </c>
      <c r="F338" s="3">
        <v>4368014982</v>
      </c>
      <c r="G338" s="3">
        <v>6770518772</v>
      </c>
      <c r="H338" s="315">
        <v>6215937899</v>
      </c>
      <c r="I338" s="2">
        <f t="shared" si="5"/>
        <v>6770518772</v>
      </c>
    </row>
    <row r="339" spans="1:9" hidden="1" x14ac:dyDescent="0.25">
      <c r="A339" s="5">
        <v>144505</v>
      </c>
      <c r="B339" s="4" t="s">
        <v>1218</v>
      </c>
      <c r="C339" s="3">
        <v>0</v>
      </c>
      <c r="D339" s="3">
        <v>0</v>
      </c>
      <c r="E339" s="3">
        <v>0</v>
      </c>
      <c r="F339" s="3">
        <v>0</v>
      </c>
      <c r="G339" s="3">
        <v>0</v>
      </c>
      <c r="H339" s="315">
        <v>0</v>
      </c>
      <c r="I339" s="2">
        <f t="shared" si="5"/>
        <v>0</v>
      </c>
    </row>
    <row r="340" spans="1:9" hidden="1" x14ac:dyDescent="0.25">
      <c r="A340" s="5">
        <v>144510</v>
      </c>
      <c r="B340" s="4" t="s">
        <v>1217</v>
      </c>
      <c r="C340" s="3">
        <v>0</v>
      </c>
      <c r="D340" s="3">
        <v>0</v>
      </c>
      <c r="E340" s="3">
        <v>0</v>
      </c>
      <c r="F340" s="3">
        <v>0</v>
      </c>
      <c r="G340" s="3">
        <v>0</v>
      </c>
      <c r="H340" s="315">
        <v>0</v>
      </c>
      <c r="I340" s="2">
        <f t="shared" si="5"/>
        <v>0</v>
      </c>
    </row>
    <row r="341" spans="1:9" hidden="1" x14ac:dyDescent="0.25">
      <c r="A341" s="5">
        <v>144515</v>
      </c>
      <c r="B341" s="4" t="s">
        <v>1216</v>
      </c>
      <c r="C341" s="3">
        <v>0</v>
      </c>
      <c r="D341" s="3">
        <v>0</v>
      </c>
      <c r="E341" s="3">
        <v>0</v>
      </c>
      <c r="F341" s="3">
        <v>0</v>
      </c>
      <c r="G341" s="3">
        <v>0</v>
      </c>
      <c r="H341" s="315">
        <v>0</v>
      </c>
      <c r="I341" s="2">
        <f t="shared" si="5"/>
        <v>0</v>
      </c>
    </row>
    <row r="342" spans="1:9" x14ac:dyDescent="0.25">
      <c r="A342" s="5">
        <v>144520</v>
      </c>
      <c r="B342" s="4" t="s">
        <v>1215</v>
      </c>
      <c r="C342" s="3">
        <v>152378113.56999999</v>
      </c>
      <c r="D342" s="3">
        <v>125062493</v>
      </c>
      <c r="E342" s="3">
        <v>160989034</v>
      </c>
      <c r="F342" s="3">
        <v>184779232</v>
      </c>
      <c r="G342" s="3">
        <v>166376173</v>
      </c>
      <c r="H342" s="315">
        <v>233452330</v>
      </c>
      <c r="I342" s="2">
        <f t="shared" si="5"/>
        <v>233452330</v>
      </c>
    </row>
    <row r="343" spans="1:9" hidden="1" x14ac:dyDescent="0.25">
      <c r="A343" s="5">
        <v>144525</v>
      </c>
      <c r="B343" s="4" t="s">
        <v>1214</v>
      </c>
      <c r="C343" s="3">
        <v>0</v>
      </c>
      <c r="D343" s="3">
        <v>0</v>
      </c>
      <c r="E343" s="3">
        <v>0</v>
      </c>
      <c r="F343" s="3">
        <v>0</v>
      </c>
      <c r="G343" s="3">
        <v>0</v>
      </c>
      <c r="H343" s="315">
        <v>0</v>
      </c>
      <c r="I343" s="2">
        <f t="shared" si="5"/>
        <v>0</v>
      </c>
    </row>
    <row r="344" spans="1:9" x14ac:dyDescent="0.25">
      <c r="A344" s="5">
        <v>144530</v>
      </c>
      <c r="B344" s="4" t="s">
        <v>1213</v>
      </c>
      <c r="C344" s="3">
        <v>179700630.61000001</v>
      </c>
      <c r="D344" s="3">
        <v>163605921</v>
      </c>
      <c r="E344" s="3">
        <v>179951528</v>
      </c>
      <c r="F344" s="3">
        <v>315690249</v>
      </c>
      <c r="G344" s="3">
        <v>320216814</v>
      </c>
      <c r="H344" s="315">
        <v>161383786</v>
      </c>
      <c r="I344" s="2">
        <f t="shared" si="5"/>
        <v>320216814</v>
      </c>
    </row>
    <row r="345" spans="1:9" hidden="1" x14ac:dyDescent="0.25">
      <c r="A345" s="5">
        <v>144535</v>
      </c>
      <c r="B345" s="4" t="s">
        <v>1212</v>
      </c>
      <c r="C345" s="3">
        <v>0</v>
      </c>
      <c r="D345" s="3">
        <v>0</v>
      </c>
      <c r="E345" s="3">
        <v>0</v>
      </c>
      <c r="F345" s="3">
        <v>0</v>
      </c>
      <c r="G345" s="3">
        <v>0</v>
      </c>
      <c r="H345" s="315">
        <v>0</v>
      </c>
      <c r="I345" s="2">
        <f t="shared" si="5"/>
        <v>0</v>
      </c>
    </row>
    <row r="346" spans="1:9" x14ac:dyDescent="0.25">
      <c r="A346" s="5">
        <v>144540</v>
      </c>
      <c r="B346" s="4" t="s">
        <v>1211</v>
      </c>
      <c r="C346" s="3">
        <v>633297250.04999995</v>
      </c>
      <c r="D346" s="3">
        <v>662962408</v>
      </c>
      <c r="E346" s="3">
        <v>488285992</v>
      </c>
      <c r="F346" s="3">
        <v>1016178694</v>
      </c>
      <c r="G346" s="3">
        <v>1301205204</v>
      </c>
      <c r="H346" s="315">
        <v>653144688</v>
      </c>
      <c r="I346" s="2">
        <f t="shared" si="5"/>
        <v>1301205204</v>
      </c>
    </row>
    <row r="347" spans="1:9" hidden="1" x14ac:dyDescent="0.25">
      <c r="A347" s="5">
        <v>144545</v>
      </c>
      <c r="B347" s="4" t="s">
        <v>1210</v>
      </c>
      <c r="C347" s="3">
        <v>0</v>
      </c>
      <c r="D347" s="3">
        <v>0</v>
      </c>
      <c r="E347" s="3">
        <v>0</v>
      </c>
      <c r="F347" s="3">
        <v>0</v>
      </c>
      <c r="G347" s="3">
        <v>0</v>
      </c>
      <c r="H347" s="315">
        <v>0</v>
      </c>
      <c r="I347" s="2">
        <f t="shared" si="5"/>
        <v>0</v>
      </c>
    </row>
    <row r="348" spans="1:9" x14ac:dyDescent="0.25">
      <c r="A348" s="5">
        <v>144550</v>
      </c>
      <c r="B348" s="4" t="s">
        <v>1209</v>
      </c>
      <c r="C348" s="3">
        <v>1454858139.6300001</v>
      </c>
      <c r="D348" s="3">
        <v>1784959206</v>
      </c>
      <c r="E348" s="3">
        <v>1947252856</v>
      </c>
      <c r="F348" s="3">
        <v>2851366807</v>
      </c>
      <c r="G348" s="3">
        <v>4982720581</v>
      </c>
      <c r="H348" s="315">
        <v>5167957095</v>
      </c>
      <c r="I348" s="2">
        <f t="shared" si="5"/>
        <v>5167957095</v>
      </c>
    </row>
    <row r="349" spans="1:9" x14ac:dyDescent="0.25">
      <c r="A349" s="5">
        <v>144600</v>
      </c>
      <c r="B349" s="4" t="s">
        <v>1238</v>
      </c>
      <c r="C349" s="3">
        <v>105092583.84</v>
      </c>
      <c r="D349" s="3">
        <v>128603011</v>
      </c>
      <c r="E349" s="3">
        <v>104152957</v>
      </c>
      <c r="F349" s="3">
        <v>176118110</v>
      </c>
      <c r="G349" s="3">
        <v>236696548</v>
      </c>
      <c r="H349" s="315">
        <v>170270656</v>
      </c>
      <c r="I349" s="2">
        <f t="shared" si="5"/>
        <v>236696548</v>
      </c>
    </row>
    <row r="350" spans="1:9" hidden="1" x14ac:dyDescent="0.25">
      <c r="A350" s="5">
        <v>144605</v>
      </c>
      <c r="B350" s="4" t="s">
        <v>1172</v>
      </c>
      <c r="C350" s="3">
        <v>0</v>
      </c>
      <c r="D350" s="3">
        <v>0</v>
      </c>
      <c r="E350" s="3">
        <v>0</v>
      </c>
      <c r="F350" s="3">
        <v>0</v>
      </c>
      <c r="G350" s="3">
        <v>0</v>
      </c>
      <c r="H350" s="315">
        <v>0</v>
      </c>
      <c r="I350" s="2">
        <f t="shared" si="5"/>
        <v>0</v>
      </c>
    </row>
    <row r="351" spans="1:9" x14ac:dyDescent="0.25">
      <c r="A351" s="5">
        <v>144610</v>
      </c>
      <c r="B351" s="4" t="s">
        <v>1171</v>
      </c>
      <c r="C351" s="3">
        <v>3349050.84</v>
      </c>
      <c r="D351" s="3">
        <v>3635211</v>
      </c>
      <c r="E351" s="3">
        <v>5635917</v>
      </c>
      <c r="F351" s="3">
        <v>5533219</v>
      </c>
      <c r="G351" s="3">
        <v>4876236</v>
      </c>
      <c r="H351" s="315">
        <v>5444584</v>
      </c>
      <c r="I351" s="2">
        <f t="shared" si="5"/>
        <v>5635917</v>
      </c>
    </row>
    <row r="352" spans="1:9" x14ac:dyDescent="0.25">
      <c r="A352" s="5">
        <v>144615</v>
      </c>
      <c r="B352" s="4" t="s">
        <v>1170</v>
      </c>
      <c r="C352" s="3">
        <v>22143484</v>
      </c>
      <c r="D352" s="3">
        <v>19865796</v>
      </c>
      <c r="E352" s="3">
        <v>20102748</v>
      </c>
      <c r="F352" s="3">
        <v>35151536</v>
      </c>
      <c r="G352" s="3">
        <v>31327092</v>
      </c>
      <c r="H352" s="315">
        <v>11532804</v>
      </c>
      <c r="I352" s="2">
        <f t="shared" si="5"/>
        <v>35151536</v>
      </c>
    </row>
    <row r="353" spans="1:9" x14ac:dyDescent="0.25">
      <c r="A353" s="5">
        <v>144620</v>
      </c>
      <c r="B353" s="4" t="s">
        <v>1169</v>
      </c>
      <c r="C353" s="3">
        <v>31717912</v>
      </c>
      <c r="D353" s="3">
        <v>36552267</v>
      </c>
      <c r="E353" s="3">
        <v>24109841</v>
      </c>
      <c r="F353" s="3">
        <v>46738539</v>
      </c>
      <c r="G353" s="3">
        <v>53925307</v>
      </c>
      <c r="H353" s="315">
        <v>25191528</v>
      </c>
      <c r="I353" s="2">
        <f t="shared" si="5"/>
        <v>53925307</v>
      </c>
    </row>
    <row r="354" spans="1:9" x14ac:dyDescent="0.25">
      <c r="A354" s="5">
        <v>144625</v>
      </c>
      <c r="B354" s="4" t="s">
        <v>1168</v>
      </c>
      <c r="C354" s="3">
        <v>47882137</v>
      </c>
      <c r="D354" s="3">
        <v>68549737</v>
      </c>
      <c r="E354" s="3">
        <v>54304451</v>
      </c>
      <c r="F354" s="3">
        <v>88694816</v>
      </c>
      <c r="G354" s="3">
        <v>146567913</v>
      </c>
      <c r="H354" s="315">
        <v>128101740</v>
      </c>
      <c r="I354" s="2">
        <f t="shared" si="5"/>
        <v>146567913</v>
      </c>
    </row>
    <row r="355" spans="1:9" hidden="1" x14ac:dyDescent="0.25">
      <c r="A355" s="5">
        <v>144630</v>
      </c>
      <c r="B355" s="4" t="s">
        <v>1207</v>
      </c>
      <c r="C355" s="3">
        <v>0</v>
      </c>
      <c r="D355" s="3">
        <v>0</v>
      </c>
      <c r="E355" s="3">
        <v>0</v>
      </c>
      <c r="F355" s="3">
        <v>0</v>
      </c>
      <c r="G355" s="3">
        <v>0</v>
      </c>
      <c r="H355" s="315">
        <v>0</v>
      </c>
      <c r="I355" s="2">
        <f t="shared" si="5"/>
        <v>0</v>
      </c>
    </row>
    <row r="356" spans="1:9" hidden="1" x14ac:dyDescent="0.25">
      <c r="A356" s="5">
        <v>144700</v>
      </c>
      <c r="B356" s="4" t="s">
        <v>1237</v>
      </c>
      <c r="C356" s="3">
        <v>0</v>
      </c>
      <c r="D356" s="3">
        <v>0</v>
      </c>
      <c r="E356" s="3">
        <v>0</v>
      </c>
      <c r="F356" s="3">
        <v>0</v>
      </c>
      <c r="G356" s="3">
        <v>0</v>
      </c>
      <c r="H356" s="315">
        <v>0</v>
      </c>
      <c r="I356" s="2">
        <f t="shared" si="5"/>
        <v>0</v>
      </c>
    </row>
    <row r="357" spans="1:9" hidden="1" x14ac:dyDescent="0.25">
      <c r="A357" s="5">
        <v>144705</v>
      </c>
      <c r="B357" s="4" t="s">
        <v>1172</v>
      </c>
      <c r="C357" s="3">
        <v>0</v>
      </c>
      <c r="D357" s="3">
        <v>0</v>
      </c>
      <c r="E357" s="3">
        <v>0</v>
      </c>
      <c r="F357" s="3">
        <v>0</v>
      </c>
      <c r="G357" s="3">
        <v>0</v>
      </c>
      <c r="H357" s="315">
        <v>0</v>
      </c>
      <c r="I357" s="2">
        <f t="shared" si="5"/>
        <v>0</v>
      </c>
    </row>
    <row r="358" spans="1:9" hidden="1" x14ac:dyDescent="0.25">
      <c r="A358" s="5">
        <v>144710</v>
      </c>
      <c r="B358" s="4" t="s">
        <v>1171</v>
      </c>
      <c r="C358" s="3">
        <v>0</v>
      </c>
      <c r="D358" s="3">
        <v>0</v>
      </c>
      <c r="E358" s="3">
        <v>0</v>
      </c>
      <c r="F358" s="3">
        <v>0</v>
      </c>
      <c r="G358" s="3">
        <v>0</v>
      </c>
      <c r="H358" s="315">
        <v>0</v>
      </c>
      <c r="I358" s="2">
        <f t="shared" si="5"/>
        <v>0</v>
      </c>
    </row>
    <row r="359" spans="1:9" hidden="1" x14ac:dyDescent="0.25">
      <c r="A359" s="5">
        <v>144715</v>
      </c>
      <c r="B359" s="4" t="s">
        <v>1170</v>
      </c>
      <c r="C359" s="3">
        <v>0</v>
      </c>
      <c r="D359" s="3">
        <v>0</v>
      </c>
      <c r="E359" s="3">
        <v>0</v>
      </c>
      <c r="F359" s="3">
        <v>0</v>
      </c>
      <c r="G359" s="3">
        <v>0</v>
      </c>
      <c r="H359" s="315">
        <v>0</v>
      </c>
      <c r="I359" s="2">
        <f t="shared" si="5"/>
        <v>0</v>
      </c>
    </row>
    <row r="360" spans="1:9" hidden="1" x14ac:dyDescent="0.25">
      <c r="A360" s="5">
        <v>144720</v>
      </c>
      <c r="B360" s="4" t="s">
        <v>1169</v>
      </c>
      <c r="C360" s="3">
        <v>0</v>
      </c>
      <c r="D360" s="3">
        <v>0</v>
      </c>
      <c r="E360" s="3">
        <v>0</v>
      </c>
      <c r="F360" s="3">
        <v>0</v>
      </c>
      <c r="G360" s="3">
        <v>0</v>
      </c>
      <c r="H360" s="315">
        <v>0</v>
      </c>
      <c r="I360" s="2">
        <f t="shared" si="5"/>
        <v>0</v>
      </c>
    </row>
    <row r="361" spans="1:9" hidden="1" x14ac:dyDescent="0.25">
      <c r="A361" s="5">
        <v>144725</v>
      </c>
      <c r="B361" s="4" t="s">
        <v>1168</v>
      </c>
      <c r="C361" s="3">
        <v>0</v>
      </c>
      <c r="D361" s="3">
        <v>0</v>
      </c>
      <c r="E361" s="3">
        <v>0</v>
      </c>
      <c r="F361" s="3">
        <v>0</v>
      </c>
      <c r="G361" s="3">
        <v>0</v>
      </c>
      <c r="H361" s="315">
        <v>0</v>
      </c>
      <c r="I361" s="2">
        <f t="shared" si="5"/>
        <v>0</v>
      </c>
    </row>
    <row r="362" spans="1:9" hidden="1" x14ac:dyDescent="0.25">
      <c r="A362" s="5">
        <v>144730</v>
      </c>
      <c r="B362" s="4" t="s">
        <v>1205</v>
      </c>
      <c r="C362" s="3">
        <v>0</v>
      </c>
      <c r="D362" s="3">
        <v>0</v>
      </c>
      <c r="E362" s="3">
        <v>0</v>
      </c>
      <c r="F362" s="3">
        <v>0</v>
      </c>
      <c r="G362" s="3">
        <v>0</v>
      </c>
      <c r="H362" s="315">
        <v>0</v>
      </c>
      <c r="I362" s="2">
        <f t="shared" si="5"/>
        <v>0</v>
      </c>
    </row>
    <row r="363" spans="1:9" hidden="1" x14ac:dyDescent="0.25">
      <c r="A363" s="5">
        <v>144800</v>
      </c>
      <c r="B363" s="4" t="s">
        <v>1236</v>
      </c>
      <c r="C363" s="3">
        <v>0</v>
      </c>
      <c r="D363" s="3">
        <v>0</v>
      </c>
      <c r="E363" s="3">
        <v>0</v>
      </c>
      <c r="F363" s="3">
        <v>0</v>
      </c>
      <c r="G363" s="3">
        <v>0</v>
      </c>
      <c r="H363" s="315">
        <v>0</v>
      </c>
      <c r="I363" s="2">
        <f t="shared" si="5"/>
        <v>0</v>
      </c>
    </row>
    <row r="364" spans="1:9" hidden="1" x14ac:dyDescent="0.25">
      <c r="A364" s="5">
        <v>144805</v>
      </c>
      <c r="B364" s="4" t="s">
        <v>1172</v>
      </c>
      <c r="C364" s="3">
        <v>0</v>
      </c>
      <c r="D364" s="3">
        <v>0</v>
      </c>
      <c r="E364" s="3">
        <v>0</v>
      </c>
      <c r="F364" s="3">
        <v>0</v>
      </c>
      <c r="G364" s="3">
        <v>0</v>
      </c>
      <c r="H364" s="315">
        <v>0</v>
      </c>
      <c r="I364" s="2">
        <f t="shared" si="5"/>
        <v>0</v>
      </c>
    </row>
    <row r="365" spans="1:9" hidden="1" x14ac:dyDescent="0.25">
      <c r="A365" s="5">
        <v>144810</v>
      </c>
      <c r="B365" s="4" t="s">
        <v>1171</v>
      </c>
      <c r="C365" s="3">
        <v>0</v>
      </c>
      <c r="D365" s="3">
        <v>0</v>
      </c>
      <c r="E365" s="3">
        <v>0</v>
      </c>
      <c r="F365" s="3">
        <v>0</v>
      </c>
      <c r="G365" s="3">
        <v>0</v>
      </c>
      <c r="H365" s="315">
        <v>0</v>
      </c>
      <c r="I365" s="2">
        <f t="shared" si="5"/>
        <v>0</v>
      </c>
    </row>
    <row r="366" spans="1:9" hidden="1" x14ac:dyDescent="0.25">
      <c r="A366" s="5">
        <v>144815</v>
      </c>
      <c r="B366" s="4" t="s">
        <v>1170</v>
      </c>
      <c r="C366" s="3">
        <v>0</v>
      </c>
      <c r="D366" s="3">
        <v>0</v>
      </c>
      <c r="E366" s="3">
        <v>0</v>
      </c>
      <c r="F366" s="3">
        <v>0</v>
      </c>
      <c r="G366" s="3">
        <v>0</v>
      </c>
      <c r="H366" s="315">
        <v>0</v>
      </c>
      <c r="I366" s="2">
        <f t="shared" si="5"/>
        <v>0</v>
      </c>
    </row>
    <row r="367" spans="1:9" hidden="1" x14ac:dyDescent="0.25">
      <c r="A367" s="5">
        <v>144820</v>
      </c>
      <c r="B367" s="4" t="s">
        <v>1169</v>
      </c>
      <c r="C367" s="3">
        <v>0</v>
      </c>
      <c r="D367" s="3">
        <v>0</v>
      </c>
      <c r="E367" s="3">
        <v>0</v>
      </c>
      <c r="F367" s="3">
        <v>0</v>
      </c>
      <c r="G367" s="3">
        <v>0</v>
      </c>
      <c r="H367" s="315">
        <v>0</v>
      </c>
      <c r="I367" s="2">
        <f t="shared" si="5"/>
        <v>0</v>
      </c>
    </row>
    <row r="368" spans="1:9" hidden="1" x14ac:dyDescent="0.25">
      <c r="A368" s="5">
        <v>144825</v>
      </c>
      <c r="B368" s="4" t="s">
        <v>1168</v>
      </c>
      <c r="C368" s="3">
        <v>0</v>
      </c>
      <c r="D368" s="3">
        <v>0</v>
      </c>
      <c r="E368" s="3">
        <v>0</v>
      </c>
      <c r="F368" s="3">
        <v>0</v>
      </c>
      <c r="G368" s="3">
        <v>0</v>
      </c>
      <c r="H368" s="315">
        <v>0</v>
      </c>
      <c r="I368" s="2">
        <f t="shared" si="5"/>
        <v>0</v>
      </c>
    </row>
    <row r="369" spans="1:9" hidden="1" x14ac:dyDescent="0.25">
      <c r="A369" s="5">
        <v>144900</v>
      </c>
      <c r="B369" s="4" t="s">
        <v>1235</v>
      </c>
      <c r="C369" s="3">
        <v>0</v>
      </c>
      <c r="D369" s="3">
        <v>0</v>
      </c>
      <c r="E369" s="3">
        <v>0</v>
      </c>
      <c r="F369" s="3">
        <v>0</v>
      </c>
      <c r="G369" s="3">
        <v>0</v>
      </c>
      <c r="H369" s="315">
        <v>0</v>
      </c>
      <c r="I369" s="2">
        <f t="shared" si="5"/>
        <v>0</v>
      </c>
    </row>
    <row r="370" spans="1:9" hidden="1" x14ac:dyDescent="0.25">
      <c r="A370" s="5">
        <v>144905</v>
      </c>
      <c r="B370" s="4" t="s">
        <v>1172</v>
      </c>
      <c r="C370" s="3">
        <v>0</v>
      </c>
      <c r="D370" s="3">
        <v>0</v>
      </c>
      <c r="E370" s="3">
        <v>0</v>
      </c>
      <c r="F370" s="3">
        <v>0</v>
      </c>
      <c r="G370" s="3">
        <v>0</v>
      </c>
      <c r="H370" s="315">
        <v>0</v>
      </c>
      <c r="I370" s="2">
        <f t="shared" si="5"/>
        <v>0</v>
      </c>
    </row>
    <row r="371" spans="1:9" hidden="1" x14ac:dyDescent="0.25">
      <c r="A371" s="5">
        <v>144910</v>
      </c>
      <c r="B371" s="4" t="s">
        <v>1171</v>
      </c>
      <c r="C371" s="3">
        <v>0</v>
      </c>
      <c r="D371" s="3">
        <v>0</v>
      </c>
      <c r="E371" s="3">
        <v>0</v>
      </c>
      <c r="F371" s="3">
        <v>0</v>
      </c>
      <c r="G371" s="3">
        <v>0</v>
      </c>
      <c r="H371" s="315">
        <v>0</v>
      </c>
      <c r="I371" s="2">
        <f t="shared" si="5"/>
        <v>0</v>
      </c>
    </row>
    <row r="372" spans="1:9" hidden="1" x14ac:dyDescent="0.25">
      <c r="A372" s="5">
        <v>144915</v>
      </c>
      <c r="B372" s="4" t="s">
        <v>1170</v>
      </c>
      <c r="C372" s="3">
        <v>0</v>
      </c>
      <c r="D372" s="3">
        <v>0</v>
      </c>
      <c r="E372" s="3">
        <v>0</v>
      </c>
      <c r="F372" s="3">
        <v>0</v>
      </c>
      <c r="G372" s="3">
        <v>0</v>
      </c>
      <c r="H372" s="315">
        <v>0</v>
      </c>
      <c r="I372" s="2">
        <f t="shared" si="5"/>
        <v>0</v>
      </c>
    </row>
    <row r="373" spans="1:9" hidden="1" x14ac:dyDescent="0.25">
      <c r="A373" s="5">
        <v>144920</v>
      </c>
      <c r="B373" s="4" t="s">
        <v>1169</v>
      </c>
      <c r="C373" s="3">
        <v>0</v>
      </c>
      <c r="D373" s="3">
        <v>0</v>
      </c>
      <c r="E373" s="3">
        <v>0</v>
      </c>
      <c r="F373" s="3">
        <v>0</v>
      </c>
      <c r="G373" s="3">
        <v>0</v>
      </c>
      <c r="H373" s="315">
        <v>0</v>
      </c>
      <c r="I373" s="2">
        <f t="shared" si="5"/>
        <v>0</v>
      </c>
    </row>
    <row r="374" spans="1:9" hidden="1" x14ac:dyDescent="0.25">
      <c r="A374" s="5">
        <v>144925</v>
      </c>
      <c r="B374" s="4" t="s">
        <v>1168</v>
      </c>
      <c r="C374" s="3">
        <v>0</v>
      </c>
      <c r="D374" s="3">
        <v>0</v>
      </c>
      <c r="E374" s="3">
        <v>0</v>
      </c>
      <c r="F374" s="3">
        <v>0</v>
      </c>
      <c r="G374" s="3">
        <v>0</v>
      </c>
      <c r="H374" s="315">
        <v>0</v>
      </c>
      <c r="I374" s="2">
        <f t="shared" si="5"/>
        <v>0</v>
      </c>
    </row>
    <row r="375" spans="1:9" hidden="1" x14ac:dyDescent="0.25">
      <c r="A375" s="5">
        <v>144930</v>
      </c>
      <c r="B375" s="4" t="s">
        <v>1207</v>
      </c>
      <c r="C375" s="3">
        <v>0</v>
      </c>
      <c r="D375" s="3">
        <v>0</v>
      </c>
      <c r="E375" s="3">
        <v>0</v>
      </c>
      <c r="F375" s="3">
        <v>0</v>
      </c>
      <c r="G375" s="3">
        <v>0</v>
      </c>
      <c r="H375" s="315">
        <v>0</v>
      </c>
      <c r="I375" s="2">
        <f t="shared" si="5"/>
        <v>0</v>
      </c>
    </row>
    <row r="376" spans="1:9" hidden="1" x14ac:dyDescent="0.25">
      <c r="A376" s="5">
        <v>145000</v>
      </c>
      <c r="B376" s="4" t="s">
        <v>1234</v>
      </c>
      <c r="C376" s="3">
        <v>0</v>
      </c>
      <c r="D376" s="3">
        <v>0</v>
      </c>
      <c r="E376" s="3">
        <v>0</v>
      </c>
      <c r="F376" s="3">
        <v>0</v>
      </c>
      <c r="G376" s="3">
        <v>0</v>
      </c>
      <c r="H376" s="315">
        <v>0</v>
      </c>
      <c r="I376" s="2">
        <f t="shared" si="5"/>
        <v>0</v>
      </c>
    </row>
    <row r="377" spans="1:9" hidden="1" x14ac:dyDescent="0.25">
      <c r="A377" s="5">
        <v>145005</v>
      </c>
      <c r="B377" s="4" t="s">
        <v>1172</v>
      </c>
      <c r="C377" s="3">
        <v>0</v>
      </c>
      <c r="D377" s="3">
        <v>0</v>
      </c>
      <c r="E377" s="3">
        <v>0</v>
      </c>
      <c r="F377" s="3">
        <v>0</v>
      </c>
      <c r="G377" s="3">
        <v>0</v>
      </c>
      <c r="H377" s="315">
        <v>0</v>
      </c>
      <c r="I377" s="2">
        <f t="shared" si="5"/>
        <v>0</v>
      </c>
    </row>
    <row r="378" spans="1:9" hidden="1" x14ac:dyDescent="0.25">
      <c r="A378" s="5">
        <v>145010</v>
      </c>
      <c r="B378" s="4" t="s">
        <v>1171</v>
      </c>
      <c r="C378" s="3">
        <v>0</v>
      </c>
      <c r="D378" s="3">
        <v>0</v>
      </c>
      <c r="E378" s="3">
        <v>0</v>
      </c>
      <c r="F378" s="3">
        <v>0</v>
      </c>
      <c r="G378" s="3">
        <v>0</v>
      </c>
      <c r="H378" s="315">
        <v>0</v>
      </c>
      <c r="I378" s="2">
        <f t="shared" si="5"/>
        <v>0</v>
      </c>
    </row>
    <row r="379" spans="1:9" hidden="1" x14ac:dyDescent="0.25">
      <c r="A379" s="5">
        <v>145015</v>
      </c>
      <c r="B379" s="4" t="s">
        <v>1170</v>
      </c>
      <c r="C379" s="3">
        <v>0</v>
      </c>
      <c r="D379" s="3">
        <v>0</v>
      </c>
      <c r="E379" s="3">
        <v>0</v>
      </c>
      <c r="F379" s="3">
        <v>0</v>
      </c>
      <c r="G379" s="3">
        <v>0</v>
      </c>
      <c r="H379" s="315">
        <v>0</v>
      </c>
      <c r="I379" s="2">
        <f t="shared" si="5"/>
        <v>0</v>
      </c>
    </row>
    <row r="380" spans="1:9" hidden="1" x14ac:dyDescent="0.25">
      <c r="A380" s="5">
        <v>145020</v>
      </c>
      <c r="B380" s="4" t="s">
        <v>1169</v>
      </c>
      <c r="C380" s="3">
        <v>0</v>
      </c>
      <c r="D380" s="3">
        <v>0</v>
      </c>
      <c r="E380" s="3">
        <v>0</v>
      </c>
      <c r="F380" s="3">
        <v>0</v>
      </c>
      <c r="G380" s="3">
        <v>0</v>
      </c>
      <c r="H380" s="315">
        <v>0</v>
      </c>
      <c r="I380" s="2">
        <f t="shared" si="5"/>
        <v>0</v>
      </c>
    </row>
    <row r="381" spans="1:9" hidden="1" x14ac:dyDescent="0.25">
      <c r="A381" s="5">
        <v>145025</v>
      </c>
      <c r="B381" s="4" t="s">
        <v>1168</v>
      </c>
      <c r="C381" s="3">
        <v>0</v>
      </c>
      <c r="D381" s="3">
        <v>0</v>
      </c>
      <c r="E381" s="3">
        <v>0</v>
      </c>
      <c r="F381" s="3">
        <v>0</v>
      </c>
      <c r="G381" s="3">
        <v>0</v>
      </c>
      <c r="H381" s="315">
        <v>0</v>
      </c>
      <c r="I381" s="2">
        <f t="shared" si="5"/>
        <v>0</v>
      </c>
    </row>
    <row r="382" spans="1:9" hidden="1" x14ac:dyDescent="0.25">
      <c r="A382" s="5">
        <v>145030</v>
      </c>
      <c r="B382" s="4" t="s">
        <v>1205</v>
      </c>
      <c r="C382" s="3">
        <v>0</v>
      </c>
      <c r="D382" s="3">
        <v>0</v>
      </c>
      <c r="E382" s="3">
        <v>0</v>
      </c>
      <c r="F382" s="3">
        <v>0</v>
      </c>
      <c r="G382" s="3">
        <v>0</v>
      </c>
      <c r="H382" s="315">
        <v>0</v>
      </c>
      <c r="I382" s="2">
        <f t="shared" si="5"/>
        <v>0</v>
      </c>
    </row>
    <row r="383" spans="1:9" hidden="1" x14ac:dyDescent="0.25">
      <c r="A383" s="5">
        <v>145100</v>
      </c>
      <c r="B383" s="4" t="s">
        <v>1233</v>
      </c>
      <c r="C383" s="3">
        <v>0</v>
      </c>
      <c r="D383" s="3">
        <v>0</v>
      </c>
      <c r="E383" s="3">
        <v>0</v>
      </c>
      <c r="F383" s="3">
        <v>0</v>
      </c>
      <c r="G383" s="3">
        <v>0</v>
      </c>
      <c r="H383" s="315">
        <v>0</v>
      </c>
      <c r="I383" s="2">
        <f t="shared" si="5"/>
        <v>0</v>
      </c>
    </row>
    <row r="384" spans="1:9" hidden="1" x14ac:dyDescent="0.25">
      <c r="A384" s="5">
        <v>145105</v>
      </c>
      <c r="B384" s="4" t="s">
        <v>1172</v>
      </c>
      <c r="C384" s="3">
        <v>0</v>
      </c>
      <c r="D384" s="3">
        <v>0</v>
      </c>
      <c r="E384" s="3">
        <v>0</v>
      </c>
      <c r="F384" s="3">
        <v>0</v>
      </c>
      <c r="G384" s="3">
        <v>0</v>
      </c>
      <c r="H384" s="315">
        <v>0</v>
      </c>
      <c r="I384" s="2">
        <f t="shared" si="5"/>
        <v>0</v>
      </c>
    </row>
    <row r="385" spans="1:9" hidden="1" x14ac:dyDescent="0.25">
      <c r="A385" s="5">
        <v>145110</v>
      </c>
      <c r="B385" s="4" t="s">
        <v>1171</v>
      </c>
      <c r="C385" s="3">
        <v>0</v>
      </c>
      <c r="D385" s="3">
        <v>0</v>
      </c>
      <c r="E385" s="3">
        <v>0</v>
      </c>
      <c r="F385" s="3">
        <v>0</v>
      </c>
      <c r="G385" s="3">
        <v>0</v>
      </c>
      <c r="H385" s="315">
        <v>0</v>
      </c>
      <c r="I385" s="2">
        <f t="shared" si="5"/>
        <v>0</v>
      </c>
    </row>
    <row r="386" spans="1:9" hidden="1" x14ac:dyDescent="0.25">
      <c r="A386" s="5">
        <v>145115</v>
      </c>
      <c r="B386" s="4" t="s">
        <v>1170</v>
      </c>
      <c r="C386" s="3">
        <v>0</v>
      </c>
      <c r="D386" s="3">
        <v>0</v>
      </c>
      <c r="E386" s="3">
        <v>0</v>
      </c>
      <c r="F386" s="3">
        <v>0</v>
      </c>
      <c r="G386" s="3">
        <v>0</v>
      </c>
      <c r="H386" s="315">
        <v>0</v>
      </c>
      <c r="I386" s="2">
        <f t="shared" si="5"/>
        <v>0</v>
      </c>
    </row>
    <row r="387" spans="1:9" hidden="1" x14ac:dyDescent="0.25">
      <c r="A387" s="5">
        <v>145120</v>
      </c>
      <c r="B387" s="4" t="s">
        <v>1169</v>
      </c>
      <c r="C387" s="3">
        <v>0</v>
      </c>
      <c r="D387" s="3">
        <v>0</v>
      </c>
      <c r="E387" s="3">
        <v>0</v>
      </c>
      <c r="F387" s="3">
        <v>0</v>
      </c>
      <c r="G387" s="3">
        <v>0</v>
      </c>
      <c r="H387" s="315">
        <v>0</v>
      </c>
      <c r="I387" s="2">
        <f t="shared" si="5"/>
        <v>0</v>
      </c>
    </row>
    <row r="388" spans="1:9" hidden="1" x14ac:dyDescent="0.25">
      <c r="A388" s="5">
        <v>145125</v>
      </c>
      <c r="B388" s="4" t="s">
        <v>1168</v>
      </c>
      <c r="C388" s="3">
        <v>0</v>
      </c>
      <c r="D388" s="3">
        <v>0</v>
      </c>
      <c r="E388" s="3">
        <v>0</v>
      </c>
      <c r="F388" s="3">
        <v>0</v>
      </c>
      <c r="G388" s="3">
        <v>0</v>
      </c>
      <c r="H388" s="315">
        <v>0</v>
      </c>
      <c r="I388" s="2">
        <f t="shared" ref="I388:I451" si="6">MAX(C388:H388)</f>
        <v>0</v>
      </c>
    </row>
    <row r="389" spans="1:9" hidden="1" x14ac:dyDescent="0.25">
      <c r="A389" s="5">
        <v>145200</v>
      </c>
      <c r="B389" s="4" t="s">
        <v>1232</v>
      </c>
      <c r="C389" s="3">
        <v>0</v>
      </c>
      <c r="D389" s="3">
        <v>0</v>
      </c>
      <c r="E389" s="3">
        <v>0</v>
      </c>
      <c r="F389" s="3">
        <v>0</v>
      </c>
      <c r="G389" s="3">
        <v>0</v>
      </c>
      <c r="H389" s="315">
        <v>0</v>
      </c>
      <c r="I389" s="2">
        <f t="shared" si="6"/>
        <v>0</v>
      </c>
    </row>
    <row r="390" spans="1:9" hidden="1" x14ac:dyDescent="0.25">
      <c r="A390" s="5">
        <v>145205</v>
      </c>
      <c r="B390" s="4" t="s">
        <v>1172</v>
      </c>
      <c r="C390" s="3">
        <v>0</v>
      </c>
      <c r="D390" s="3">
        <v>0</v>
      </c>
      <c r="E390" s="3">
        <v>0</v>
      </c>
      <c r="F390" s="3">
        <v>0</v>
      </c>
      <c r="G390" s="3">
        <v>0</v>
      </c>
      <c r="H390" s="315">
        <v>0</v>
      </c>
      <c r="I390" s="2">
        <f t="shared" si="6"/>
        <v>0</v>
      </c>
    </row>
    <row r="391" spans="1:9" hidden="1" x14ac:dyDescent="0.25">
      <c r="A391" s="5">
        <v>145210</v>
      </c>
      <c r="B391" s="4" t="s">
        <v>1171</v>
      </c>
      <c r="C391" s="3">
        <v>0</v>
      </c>
      <c r="D391" s="3">
        <v>0</v>
      </c>
      <c r="E391" s="3">
        <v>0</v>
      </c>
      <c r="F391" s="3">
        <v>0</v>
      </c>
      <c r="G391" s="3">
        <v>0</v>
      </c>
      <c r="H391" s="315">
        <v>0</v>
      </c>
      <c r="I391" s="2">
        <f t="shared" si="6"/>
        <v>0</v>
      </c>
    </row>
    <row r="392" spans="1:9" hidden="1" x14ac:dyDescent="0.25">
      <c r="A392" s="5">
        <v>145215</v>
      </c>
      <c r="B392" s="4" t="s">
        <v>1170</v>
      </c>
      <c r="C392" s="3">
        <v>0</v>
      </c>
      <c r="D392" s="3">
        <v>0</v>
      </c>
      <c r="E392" s="3">
        <v>0</v>
      </c>
      <c r="F392" s="3">
        <v>0</v>
      </c>
      <c r="G392" s="3">
        <v>0</v>
      </c>
      <c r="H392" s="315">
        <v>0</v>
      </c>
      <c r="I392" s="2">
        <f t="shared" si="6"/>
        <v>0</v>
      </c>
    </row>
    <row r="393" spans="1:9" hidden="1" x14ac:dyDescent="0.25">
      <c r="A393" s="5">
        <v>145220</v>
      </c>
      <c r="B393" s="4" t="s">
        <v>1169</v>
      </c>
      <c r="C393" s="3">
        <v>0</v>
      </c>
      <c r="D393" s="3">
        <v>0</v>
      </c>
      <c r="E393" s="3">
        <v>0</v>
      </c>
      <c r="F393" s="3">
        <v>0</v>
      </c>
      <c r="G393" s="3">
        <v>0</v>
      </c>
      <c r="H393" s="315">
        <v>0</v>
      </c>
      <c r="I393" s="2">
        <f t="shared" si="6"/>
        <v>0</v>
      </c>
    </row>
    <row r="394" spans="1:9" hidden="1" x14ac:dyDescent="0.25">
      <c r="A394" s="5">
        <v>145225</v>
      </c>
      <c r="B394" s="4" t="s">
        <v>1168</v>
      </c>
      <c r="C394" s="3">
        <v>0</v>
      </c>
      <c r="D394" s="3">
        <v>0</v>
      </c>
      <c r="E394" s="3">
        <v>0</v>
      </c>
      <c r="F394" s="3">
        <v>0</v>
      </c>
      <c r="G394" s="3">
        <v>0</v>
      </c>
      <c r="H394" s="315">
        <v>0</v>
      </c>
      <c r="I394" s="2">
        <f t="shared" si="6"/>
        <v>0</v>
      </c>
    </row>
    <row r="395" spans="1:9" hidden="1" x14ac:dyDescent="0.25">
      <c r="A395" s="5">
        <v>145230</v>
      </c>
      <c r="B395" s="4" t="s">
        <v>1207</v>
      </c>
      <c r="C395" s="3">
        <v>0</v>
      </c>
      <c r="D395" s="3">
        <v>0</v>
      </c>
      <c r="E395" s="3">
        <v>0</v>
      </c>
      <c r="F395" s="3">
        <v>0</v>
      </c>
      <c r="G395" s="3">
        <v>0</v>
      </c>
      <c r="H395" s="315">
        <v>0</v>
      </c>
      <c r="I395" s="2">
        <f t="shared" si="6"/>
        <v>0</v>
      </c>
    </row>
    <row r="396" spans="1:9" hidden="1" x14ac:dyDescent="0.25">
      <c r="A396" s="5">
        <v>145300</v>
      </c>
      <c r="B396" s="4" t="s">
        <v>1231</v>
      </c>
      <c r="C396" s="3">
        <v>0</v>
      </c>
      <c r="D396" s="3">
        <v>0</v>
      </c>
      <c r="E396" s="3">
        <v>0</v>
      </c>
      <c r="F396" s="3">
        <v>0</v>
      </c>
      <c r="G396" s="3">
        <v>0</v>
      </c>
      <c r="H396" s="315">
        <v>0</v>
      </c>
      <c r="I396" s="2">
        <f t="shared" si="6"/>
        <v>0</v>
      </c>
    </row>
    <row r="397" spans="1:9" hidden="1" x14ac:dyDescent="0.25">
      <c r="A397" s="5">
        <v>145305</v>
      </c>
      <c r="B397" s="4" t="s">
        <v>1172</v>
      </c>
      <c r="C397" s="3">
        <v>0</v>
      </c>
      <c r="D397" s="3">
        <v>0</v>
      </c>
      <c r="E397" s="3">
        <v>0</v>
      </c>
      <c r="F397" s="3">
        <v>0</v>
      </c>
      <c r="G397" s="3">
        <v>0</v>
      </c>
      <c r="H397" s="315">
        <v>0</v>
      </c>
      <c r="I397" s="2">
        <f t="shared" si="6"/>
        <v>0</v>
      </c>
    </row>
    <row r="398" spans="1:9" hidden="1" x14ac:dyDescent="0.25">
      <c r="A398" s="5">
        <v>145310</v>
      </c>
      <c r="B398" s="4" t="s">
        <v>1171</v>
      </c>
      <c r="C398" s="3">
        <v>0</v>
      </c>
      <c r="D398" s="3">
        <v>0</v>
      </c>
      <c r="E398" s="3">
        <v>0</v>
      </c>
      <c r="F398" s="3">
        <v>0</v>
      </c>
      <c r="G398" s="3">
        <v>0</v>
      </c>
      <c r="H398" s="315">
        <v>0</v>
      </c>
      <c r="I398" s="2">
        <f t="shared" si="6"/>
        <v>0</v>
      </c>
    </row>
    <row r="399" spans="1:9" hidden="1" x14ac:dyDescent="0.25">
      <c r="A399" s="5">
        <v>145315</v>
      </c>
      <c r="B399" s="4" t="s">
        <v>1170</v>
      </c>
      <c r="C399" s="3">
        <v>0</v>
      </c>
      <c r="D399" s="3">
        <v>0</v>
      </c>
      <c r="E399" s="3">
        <v>0</v>
      </c>
      <c r="F399" s="3">
        <v>0</v>
      </c>
      <c r="G399" s="3">
        <v>0</v>
      </c>
      <c r="H399" s="315">
        <v>0</v>
      </c>
      <c r="I399" s="2">
        <f t="shared" si="6"/>
        <v>0</v>
      </c>
    </row>
    <row r="400" spans="1:9" hidden="1" x14ac:dyDescent="0.25">
      <c r="A400" s="5">
        <v>145320</v>
      </c>
      <c r="B400" s="4" t="s">
        <v>1169</v>
      </c>
      <c r="C400" s="3">
        <v>0</v>
      </c>
      <c r="D400" s="3">
        <v>0</v>
      </c>
      <c r="E400" s="3">
        <v>0</v>
      </c>
      <c r="F400" s="3">
        <v>0</v>
      </c>
      <c r="G400" s="3">
        <v>0</v>
      </c>
      <c r="H400" s="315">
        <v>0</v>
      </c>
      <c r="I400" s="2">
        <f t="shared" si="6"/>
        <v>0</v>
      </c>
    </row>
    <row r="401" spans="1:9" hidden="1" x14ac:dyDescent="0.25">
      <c r="A401" s="5">
        <v>145325</v>
      </c>
      <c r="B401" s="4" t="s">
        <v>1168</v>
      </c>
      <c r="C401" s="3">
        <v>0</v>
      </c>
      <c r="D401" s="3">
        <v>0</v>
      </c>
      <c r="E401" s="3">
        <v>0</v>
      </c>
      <c r="F401" s="3">
        <v>0</v>
      </c>
      <c r="G401" s="3">
        <v>0</v>
      </c>
      <c r="H401" s="315">
        <v>0</v>
      </c>
      <c r="I401" s="2">
        <f t="shared" si="6"/>
        <v>0</v>
      </c>
    </row>
    <row r="402" spans="1:9" hidden="1" x14ac:dyDescent="0.25">
      <c r="A402" s="5">
        <v>145330</v>
      </c>
      <c r="B402" s="4" t="s">
        <v>1205</v>
      </c>
      <c r="C402" s="3">
        <v>0</v>
      </c>
      <c r="D402" s="3">
        <v>0</v>
      </c>
      <c r="E402" s="3">
        <v>0</v>
      </c>
      <c r="F402" s="3">
        <v>0</v>
      </c>
      <c r="G402" s="3">
        <v>0</v>
      </c>
      <c r="H402" s="315">
        <v>0</v>
      </c>
      <c r="I402" s="2">
        <f t="shared" si="6"/>
        <v>0</v>
      </c>
    </row>
    <row r="403" spans="1:9" hidden="1" x14ac:dyDescent="0.25">
      <c r="A403" s="5">
        <v>145400</v>
      </c>
      <c r="B403" s="4" t="s">
        <v>1230</v>
      </c>
      <c r="C403" s="3">
        <v>0</v>
      </c>
      <c r="D403" s="3">
        <v>0</v>
      </c>
      <c r="E403" s="3">
        <v>0</v>
      </c>
      <c r="F403" s="3">
        <v>0</v>
      </c>
      <c r="G403" s="3">
        <v>0</v>
      </c>
      <c r="H403" s="315">
        <v>0</v>
      </c>
      <c r="I403" s="2">
        <f t="shared" si="6"/>
        <v>0</v>
      </c>
    </row>
    <row r="404" spans="1:9" hidden="1" x14ac:dyDescent="0.25">
      <c r="A404" s="5">
        <v>145405</v>
      </c>
      <c r="B404" s="4" t="s">
        <v>1172</v>
      </c>
      <c r="C404" s="3">
        <v>0</v>
      </c>
      <c r="D404" s="3">
        <v>0</v>
      </c>
      <c r="E404" s="3">
        <v>0</v>
      </c>
      <c r="F404" s="3">
        <v>0</v>
      </c>
      <c r="G404" s="3">
        <v>0</v>
      </c>
      <c r="H404" s="315">
        <v>0</v>
      </c>
      <c r="I404" s="2">
        <f t="shared" si="6"/>
        <v>0</v>
      </c>
    </row>
    <row r="405" spans="1:9" hidden="1" x14ac:dyDescent="0.25">
      <c r="A405" s="5">
        <v>145410</v>
      </c>
      <c r="B405" s="4" t="s">
        <v>1171</v>
      </c>
      <c r="C405" s="3">
        <v>0</v>
      </c>
      <c r="D405" s="3">
        <v>0</v>
      </c>
      <c r="E405" s="3">
        <v>0</v>
      </c>
      <c r="F405" s="3">
        <v>0</v>
      </c>
      <c r="G405" s="3">
        <v>0</v>
      </c>
      <c r="H405" s="315">
        <v>0</v>
      </c>
      <c r="I405" s="2">
        <f t="shared" si="6"/>
        <v>0</v>
      </c>
    </row>
    <row r="406" spans="1:9" hidden="1" x14ac:dyDescent="0.25">
      <c r="A406" s="5">
        <v>145415</v>
      </c>
      <c r="B406" s="4" t="s">
        <v>1170</v>
      </c>
      <c r="C406" s="3">
        <v>0</v>
      </c>
      <c r="D406" s="3">
        <v>0</v>
      </c>
      <c r="E406" s="3">
        <v>0</v>
      </c>
      <c r="F406" s="3">
        <v>0</v>
      </c>
      <c r="G406" s="3">
        <v>0</v>
      </c>
      <c r="H406" s="315">
        <v>0</v>
      </c>
      <c r="I406" s="2">
        <f t="shared" si="6"/>
        <v>0</v>
      </c>
    </row>
    <row r="407" spans="1:9" hidden="1" x14ac:dyDescent="0.25">
      <c r="A407" s="5">
        <v>145420</v>
      </c>
      <c r="B407" s="4" t="s">
        <v>1169</v>
      </c>
      <c r="C407" s="3">
        <v>0</v>
      </c>
      <c r="D407" s="3">
        <v>0</v>
      </c>
      <c r="E407" s="3">
        <v>0</v>
      </c>
      <c r="F407" s="3">
        <v>0</v>
      </c>
      <c r="G407" s="3">
        <v>0</v>
      </c>
      <c r="H407" s="315">
        <v>0</v>
      </c>
      <c r="I407" s="2">
        <f t="shared" si="6"/>
        <v>0</v>
      </c>
    </row>
    <row r="408" spans="1:9" hidden="1" x14ac:dyDescent="0.25">
      <c r="A408" s="5">
        <v>145425</v>
      </c>
      <c r="B408" s="4" t="s">
        <v>1168</v>
      </c>
      <c r="C408" s="3">
        <v>0</v>
      </c>
      <c r="D408" s="3">
        <v>0</v>
      </c>
      <c r="E408" s="3">
        <v>0</v>
      </c>
      <c r="F408" s="3">
        <v>0</v>
      </c>
      <c r="G408" s="3">
        <v>0</v>
      </c>
      <c r="H408" s="315">
        <v>0</v>
      </c>
      <c r="I408" s="2">
        <f t="shared" si="6"/>
        <v>0</v>
      </c>
    </row>
    <row r="409" spans="1:9" hidden="1" x14ac:dyDescent="0.25">
      <c r="A409" s="5">
        <v>145500</v>
      </c>
      <c r="B409" s="4" t="s">
        <v>1229</v>
      </c>
      <c r="C409" s="3">
        <v>0</v>
      </c>
      <c r="D409" s="3">
        <v>0</v>
      </c>
      <c r="E409" s="3">
        <v>0</v>
      </c>
      <c r="F409" s="3">
        <v>0</v>
      </c>
      <c r="G409" s="3">
        <v>0</v>
      </c>
      <c r="H409" s="315">
        <v>0</v>
      </c>
      <c r="I409" s="2">
        <f t="shared" si="6"/>
        <v>0</v>
      </c>
    </row>
    <row r="410" spans="1:9" hidden="1" x14ac:dyDescent="0.25">
      <c r="A410" s="5">
        <v>145505</v>
      </c>
      <c r="B410" s="4" t="s">
        <v>1172</v>
      </c>
      <c r="C410" s="3">
        <v>0</v>
      </c>
      <c r="D410" s="3">
        <v>0</v>
      </c>
      <c r="E410" s="3">
        <v>0</v>
      </c>
      <c r="F410" s="3">
        <v>0</v>
      </c>
      <c r="G410" s="3">
        <v>0</v>
      </c>
      <c r="H410" s="315">
        <v>0</v>
      </c>
      <c r="I410" s="2">
        <f t="shared" si="6"/>
        <v>0</v>
      </c>
    </row>
    <row r="411" spans="1:9" hidden="1" x14ac:dyDescent="0.25">
      <c r="A411" s="5">
        <v>145510</v>
      </c>
      <c r="B411" s="4" t="s">
        <v>1171</v>
      </c>
      <c r="C411" s="3">
        <v>0</v>
      </c>
      <c r="D411" s="3">
        <v>0</v>
      </c>
      <c r="E411" s="3">
        <v>0</v>
      </c>
      <c r="F411" s="3">
        <v>0</v>
      </c>
      <c r="G411" s="3">
        <v>0</v>
      </c>
      <c r="H411" s="315">
        <v>0</v>
      </c>
      <c r="I411" s="2">
        <f t="shared" si="6"/>
        <v>0</v>
      </c>
    </row>
    <row r="412" spans="1:9" hidden="1" x14ac:dyDescent="0.25">
      <c r="A412" s="5">
        <v>145515</v>
      </c>
      <c r="B412" s="4" t="s">
        <v>1170</v>
      </c>
      <c r="C412" s="3">
        <v>0</v>
      </c>
      <c r="D412" s="3">
        <v>0</v>
      </c>
      <c r="E412" s="3">
        <v>0</v>
      </c>
      <c r="F412" s="3">
        <v>0</v>
      </c>
      <c r="G412" s="3">
        <v>0</v>
      </c>
      <c r="H412" s="315">
        <v>0</v>
      </c>
      <c r="I412" s="2">
        <f t="shared" si="6"/>
        <v>0</v>
      </c>
    </row>
    <row r="413" spans="1:9" hidden="1" x14ac:dyDescent="0.25">
      <c r="A413" s="5">
        <v>145520</v>
      </c>
      <c r="B413" s="4" t="s">
        <v>1169</v>
      </c>
      <c r="C413" s="3">
        <v>0</v>
      </c>
      <c r="D413" s="3">
        <v>0</v>
      </c>
      <c r="E413" s="3">
        <v>0</v>
      </c>
      <c r="F413" s="3">
        <v>0</v>
      </c>
      <c r="G413" s="3">
        <v>0</v>
      </c>
      <c r="H413" s="315">
        <v>0</v>
      </c>
      <c r="I413" s="2">
        <f t="shared" si="6"/>
        <v>0</v>
      </c>
    </row>
    <row r="414" spans="1:9" hidden="1" x14ac:dyDescent="0.25">
      <c r="A414" s="5">
        <v>145525</v>
      </c>
      <c r="B414" s="4" t="s">
        <v>1168</v>
      </c>
      <c r="C414" s="3">
        <v>0</v>
      </c>
      <c r="D414" s="3">
        <v>0</v>
      </c>
      <c r="E414" s="3">
        <v>0</v>
      </c>
      <c r="F414" s="3">
        <v>0</v>
      </c>
      <c r="G414" s="3">
        <v>0</v>
      </c>
      <c r="H414" s="315">
        <v>0</v>
      </c>
      <c r="I414" s="2">
        <f t="shared" si="6"/>
        <v>0</v>
      </c>
    </row>
    <row r="415" spans="1:9" hidden="1" x14ac:dyDescent="0.25">
      <c r="A415" s="5">
        <v>145600</v>
      </c>
      <c r="B415" s="4" t="s">
        <v>1228</v>
      </c>
      <c r="C415" s="3">
        <v>0</v>
      </c>
      <c r="D415" s="3">
        <v>0</v>
      </c>
      <c r="E415" s="3">
        <v>0</v>
      </c>
      <c r="F415" s="3">
        <v>0</v>
      </c>
      <c r="G415" s="3">
        <v>0</v>
      </c>
      <c r="H415" s="315">
        <v>0</v>
      </c>
      <c r="I415" s="2">
        <f t="shared" si="6"/>
        <v>0</v>
      </c>
    </row>
    <row r="416" spans="1:9" hidden="1" x14ac:dyDescent="0.25">
      <c r="A416" s="5">
        <v>145605</v>
      </c>
      <c r="B416" s="4" t="s">
        <v>1172</v>
      </c>
      <c r="C416" s="3">
        <v>0</v>
      </c>
      <c r="D416" s="3">
        <v>0</v>
      </c>
      <c r="E416" s="3">
        <v>0</v>
      </c>
      <c r="F416" s="3">
        <v>0</v>
      </c>
      <c r="G416" s="3">
        <v>0</v>
      </c>
      <c r="H416" s="315">
        <v>0</v>
      </c>
      <c r="I416" s="2">
        <f t="shared" si="6"/>
        <v>0</v>
      </c>
    </row>
    <row r="417" spans="1:9" hidden="1" x14ac:dyDescent="0.25">
      <c r="A417" s="5">
        <v>145610</v>
      </c>
      <c r="B417" s="4" t="s">
        <v>1171</v>
      </c>
      <c r="C417" s="3">
        <v>0</v>
      </c>
      <c r="D417" s="3">
        <v>0</v>
      </c>
      <c r="E417" s="3">
        <v>0</v>
      </c>
      <c r="F417" s="3">
        <v>0</v>
      </c>
      <c r="G417" s="3">
        <v>0</v>
      </c>
      <c r="H417" s="315">
        <v>0</v>
      </c>
      <c r="I417" s="2">
        <f t="shared" si="6"/>
        <v>0</v>
      </c>
    </row>
    <row r="418" spans="1:9" hidden="1" x14ac:dyDescent="0.25">
      <c r="A418" s="5">
        <v>145615</v>
      </c>
      <c r="B418" s="4" t="s">
        <v>1170</v>
      </c>
      <c r="C418" s="3">
        <v>0</v>
      </c>
      <c r="D418" s="3">
        <v>0</v>
      </c>
      <c r="E418" s="3">
        <v>0</v>
      </c>
      <c r="F418" s="3">
        <v>0</v>
      </c>
      <c r="G418" s="3">
        <v>0</v>
      </c>
      <c r="H418" s="315">
        <v>0</v>
      </c>
      <c r="I418" s="2">
        <f t="shared" si="6"/>
        <v>0</v>
      </c>
    </row>
    <row r="419" spans="1:9" hidden="1" x14ac:dyDescent="0.25">
      <c r="A419" s="5">
        <v>145620</v>
      </c>
      <c r="B419" s="4" t="s">
        <v>1169</v>
      </c>
      <c r="C419" s="3">
        <v>0</v>
      </c>
      <c r="D419" s="3">
        <v>0</v>
      </c>
      <c r="E419" s="3">
        <v>0</v>
      </c>
      <c r="F419" s="3">
        <v>0</v>
      </c>
      <c r="G419" s="3">
        <v>0</v>
      </c>
      <c r="H419" s="315">
        <v>0</v>
      </c>
      <c r="I419" s="2">
        <f t="shared" si="6"/>
        <v>0</v>
      </c>
    </row>
    <row r="420" spans="1:9" hidden="1" x14ac:dyDescent="0.25">
      <c r="A420" s="5">
        <v>145625</v>
      </c>
      <c r="B420" s="4" t="s">
        <v>1168</v>
      </c>
      <c r="C420" s="3">
        <v>0</v>
      </c>
      <c r="D420" s="3">
        <v>0</v>
      </c>
      <c r="E420" s="3">
        <v>0</v>
      </c>
      <c r="F420" s="3">
        <v>0</v>
      </c>
      <c r="G420" s="3">
        <v>0</v>
      </c>
      <c r="H420" s="315">
        <v>0</v>
      </c>
      <c r="I420" s="2">
        <f t="shared" si="6"/>
        <v>0</v>
      </c>
    </row>
    <row r="421" spans="1:9" hidden="1" x14ac:dyDescent="0.25">
      <c r="A421" s="5">
        <v>145630</v>
      </c>
      <c r="B421" s="4" t="s">
        <v>1207</v>
      </c>
      <c r="C421" s="3">
        <v>0</v>
      </c>
      <c r="D421" s="3">
        <v>0</v>
      </c>
      <c r="E421" s="3">
        <v>0</v>
      </c>
      <c r="F421" s="3">
        <v>0</v>
      </c>
      <c r="G421" s="3">
        <v>0</v>
      </c>
      <c r="H421" s="315">
        <v>0</v>
      </c>
      <c r="I421" s="2">
        <f t="shared" si="6"/>
        <v>0</v>
      </c>
    </row>
    <row r="422" spans="1:9" hidden="1" x14ac:dyDescent="0.25">
      <c r="A422" s="5">
        <v>145700</v>
      </c>
      <c r="B422" s="4" t="s">
        <v>1227</v>
      </c>
      <c r="C422" s="3">
        <v>0</v>
      </c>
      <c r="D422" s="3">
        <v>0</v>
      </c>
      <c r="E422" s="3">
        <v>0</v>
      </c>
      <c r="F422" s="3">
        <v>0</v>
      </c>
      <c r="G422" s="3">
        <v>0</v>
      </c>
      <c r="H422" s="315">
        <v>0</v>
      </c>
      <c r="I422" s="2">
        <f t="shared" si="6"/>
        <v>0</v>
      </c>
    </row>
    <row r="423" spans="1:9" hidden="1" x14ac:dyDescent="0.25">
      <c r="A423" s="5">
        <v>145705</v>
      </c>
      <c r="B423" s="4" t="s">
        <v>1172</v>
      </c>
      <c r="C423" s="3">
        <v>0</v>
      </c>
      <c r="D423" s="3">
        <v>0</v>
      </c>
      <c r="E423" s="3">
        <v>0</v>
      </c>
      <c r="F423" s="3">
        <v>0</v>
      </c>
      <c r="G423" s="3">
        <v>0</v>
      </c>
      <c r="H423" s="315">
        <v>0</v>
      </c>
      <c r="I423" s="2">
        <f t="shared" si="6"/>
        <v>0</v>
      </c>
    </row>
    <row r="424" spans="1:9" hidden="1" x14ac:dyDescent="0.25">
      <c r="A424" s="5">
        <v>145710</v>
      </c>
      <c r="B424" s="4" t="s">
        <v>1171</v>
      </c>
      <c r="C424" s="3">
        <v>0</v>
      </c>
      <c r="D424" s="3">
        <v>0</v>
      </c>
      <c r="E424" s="3">
        <v>0</v>
      </c>
      <c r="F424" s="3">
        <v>0</v>
      </c>
      <c r="G424" s="3">
        <v>0</v>
      </c>
      <c r="H424" s="315">
        <v>0</v>
      </c>
      <c r="I424" s="2">
        <f t="shared" si="6"/>
        <v>0</v>
      </c>
    </row>
    <row r="425" spans="1:9" hidden="1" x14ac:dyDescent="0.25">
      <c r="A425" s="5">
        <v>145715</v>
      </c>
      <c r="B425" s="4" t="s">
        <v>1170</v>
      </c>
      <c r="C425" s="3">
        <v>0</v>
      </c>
      <c r="D425" s="3">
        <v>0</v>
      </c>
      <c r="E425" s="3">
        <v>0</v>
      </c>
      <c r="F425" s="3">
        <v>0</v>
      </c>
      <c r="G425" s="3">
        <v>0</v>
      </c>
      <c r="H425" s="315">
        <v>0</v>
      </c>
      <c r="I425" s="2">
        <f t="shared" si="6"/>
        <v>0</v>
      </c>
    </row>
    <row r="426" spans="1:9" hidden="1" x14ac:dyDescent="0.25">
      <c r="A426" s="5">
        <v>145720</v>
      </c>
      <c r="B426" s="4" t="s">
        <v>1169</v>
      </c>
      <c r="C426" s="3">
        <v>0</v>
      </c>
      <c r="D426" s="3">
        <v>0</v>
      </c>
      <c r="E426" s="3">
        <v>0</v>
      </c>
      <c r="F426" s="3">
        <v>0</v>
      </c>
      <c r="G426" s="3">
        <v>0</v>
      </c>
      <c r="H426" s="315">
        <v>0</v>
      </c>
      <c r="I426" s="2">
        <f t="shared" si="6"/>
        <v>0</v>
      </c>
    </row>
    <row r="427" spans="1:9" hidden="1" x14ac:dyDescent="0.25">
      <c r="A427" s="5">
        <v>145725</v>
      </c>
      <c r="B427" s="4" t="s">
        <v>1168</v>
      </c>
      <c r="C427" s="3">
        <v>0</v>
      </c>
      <c r="D427" s="3">
        <v>0</v>
      </c>
      <c r="E427" s="3">
        <v>0</v>
      </c>
      <c r="F427" s="3">
        <v>0</v>
      </c>
      <c r="G427" s="3">
        <v>0</v>
      </c>
      <c r="H427" s="315">
        <v>0</v>
      </c>
      <c r="I427" s="2">
        <f t="shared" si="6"/>
        <v>0</v>
      </c>
    </row>
    <row r="428" spans="1:9" hidden="1" x14ac:dyDescent="0.25">
      <c r="A428" s="5">
        <v>145730</v>
      </c>
      <c r="B428" s="4" t="s">
        <v>1205</v>
      </c>
      <c r="C428" s="3">
        <v>0</v>
      </c>
      <c r="D428" s="3">
        <v>0</v>
      </c>
      <c r="E428" s="3">
        <v>0</v>
      </c>
      <c r="F428" s="3">
        <v>0</v>
      </c>
      <c r="G428" s="3">
        <v>0</v>
      </c>
      <c r="H428" s="315">
        <v>0</v>
      </c>
      <c r="I428" s="2">
        <f t="shared" si="6"/>
        <v>0</v>
      </c>
    </row>
    <row r="429" spans="1:9" hidden="1" x14ac:dyDescent="0.25">
      <c r="A429" s="5">
        <v>145800</v>
      </c>
      <c r="B429" s="4" t="s">
        <v>1226</v>
      </c>
      <c r="C429" s="3">
        <v>0</v>
      </c>
      <c r="D429" s="3">
        <v>0</v>
      </c>
      <c r="E429" s="3">
        <v>0</v>
      </c>
      <c r="F429" s="3">
        <v>0</v>
      </c>
      <c r="G429" s="3">
        <v>0</v>
      </c>
      <c r="H429" s="315">
        <v>0</v>
      </c>
      <c r="I429" s="2">
        <f t="shared" si="6"/>
        <v>0</v>
      </c>
    </row>
    <row r="430" spans="1:9" hidden="1" x14ac:dyDescent="0.25">
      <c r="A430" s="5">
        <v>145805</v>
      </c>
      <c r="B430" s="4" t="s">
        <v>1218</v>
      </c>
      <c r="C430" s="3">
        <v>0</v>
      </c>
      <c r="D430" s="3">
        <v>0</v>
      </c>
      <c r="E430" s="3">
        <v>0</v>
      </c>
      <c r="F430" s="3">
        <v>0</v>
      </c>
      <c r="G430" s="3">
        <v>0</v>
      </c>
      <c r="H430" s="315">
        <v>0</v>
      </c>
      <c r="I430" s="2">
        <f t="shared" si="6"/>
        <v>0</v>
      </c>
    </row>
    <row r="431" spans="1:9" hidden="1" x14ac:dyDescent="0.25">
      <c r="A431" s="5">
        <v>145810</v>
      </c>
      <c r="B431" s="4" t="s">
        <v>1217</v>
      </c>
      <c r="C431" s="3">
        <v>0</v>
      </c>
      <c r="D431" s="3">
        <v>0</v>
      </c>
      <c r="E431" s="3">
        <v>0</v>
      </c>
      <c r="F431" s="3">
        <v>0</v>
      </c>
      <c r="G431" s="3">
        <v>0</v>
      </c>
      <c r="H431" s="315">
        <v>0</v>
      </c>
      <c r="I431" s="2">
        <f t="shared" si="6"/>
        <v>0</v>
      </c>
    </row>
    <row r="432" spans="1:9" hidden="1" x14ac:dyDescent="0.25">
      <c r="A432" s="5">
        <v>145815</v>
      </c>
      <c r="B432" s="4" t="s">
        <v>1216</v>
      </c>
      <c r="C432" s="3">
        <v>0</v>
      </c>
      <c r="D432" s="3">
        <v>0</v>
      </c>
      <c r="E432" s="3">
        <v>0</v>
      </c>
      <c r="F432" s="3">
        <v>0</v>
      </c>
      <c r="G432" s="3">
        <v>0</v>
      </c>
      <c r="H432" s="315">
        <v>0</v>
      </c>
      <c r="I432" s="2">
        <f t="shared" si="6"/>
        <v>0</v>
      </c>
    </row>
    <row r="433" spans="1:9" hidden="1" x14ac:dyDescent="0.25">
      <c r="A433" s="5">
        <v>145820</v>
      </c>
      <c r="B433" s="4" t="s">
        <v>1215</v>
      </c>
      <c r="C433" s="3">
        <v>0</v>
      </c>
      <c r="D433" s="3">
        <v>0</v>
      </c>
      <c r="E433" s="3">
        <v>0</v>
      </c>
      <c r="F433" s="3">
        <v>0</v>
      </c>
      <c r="G433" s="3">
        <v>0</v>
      </c>
      <c r="H433" s="315">
        <v>0</v>
      </c>
      <c r="I433" s="2">
        <f t="shared" si="6"/>
        <v>0</v>
      </c>
    </row>
    <row r="434" spans="1:9" hidden="1" x14ac:dyDescent="0.25">
      <c r="A434" s="5">
        <v>145825</v>
      </c>
      <c r="B434" s="4" t="s">
        <v>1214</v>
      </c>
      <c r="C434" s="3">
        <v>0</v>
      </c>
      <c r="D434" s="3">
        <v>0</v>
      </c>
      <c r="E434" s="3">
        <v>0</v>
      </c>
      <c r="F434" s="3">
        <v>0</v>
      </c>
      <c r="G434" s="3">
        <v>0</v>
      </c>
      <c r="H434" s="315">
        <v>0</v>
      </c>
      <c r="I434" s="2">
        <f t="shared" si="6"/>
        <v>0</v>
      </c>
    </row>
    <row r="435" spans="1:9" hidden="1" x14ac:dyDescent="0.25">
      <c r="A435" s="5">
        <v>145830</v>
      </c>
      <c r="B435" s="4" t="s">
        <v>1213</v>
      </c>
      <c r="C435" s="3">
        <v>0</v>
      </c>
      <c r="D435" s="3">
        <v>0</v>
      </c>
      <c r="E435" s="3">
        <v>0</v>
      </c>
      <c r="F435" s="3">
        <v>0</v>
      </c>
      <c r="G435" s="3">
        <v>0</v>
      </c>
      <c r="H435" s="315">
        <v>0</v>
      </c>
      <c r="I435" s="2">
        <f t="shared" si="6"/>
        <v>0</v>
      </c>
    </row>
    <row r="436" spans="1:9" hidden="1" x14ac:dyDescent="0.25">
      <c r="A436" s="5">
        <v>145835</v>
      </c>
      <c r="B436" s="4" t="s">
        <v>1212</v>
      </c>
      <c r="C436" s="3">
        <v>0</v>
      </c>
      <c r="D436" s="3">
        <v>0</v>
      </c>
      <c r="E436" s="3">
        <v>0</v>
      </c>
      <c r="F436" s="3">
        <v>0</v>
      </c>
      <c r="G436" s="3">
        <v>0</v>
      </c>
      <c r="H436" s="315">
        <v>0</v>
      </c>
      <c r="I436" s="2">
        <f t="shared" si="6"/>
        <v>0</v>
      </c>
    </row>
    <row r="437" spans="1:9" hidden="1" x14ac:dyDescent="0.25">
      <c r="A437" s="5">
        <v>145840</v>
      </c>
      <c r="B437" s="4" t="s">
        <v>1211</v>
      </c>
      <c r="C437" s="3">
        <v>0</v>
      </c>
      <c r="D437" s="3">
        <v>0</v>
      </c>
      <c r="E437" s="3">
        <v>0</v>
      </c>
      <c r="F437" s="3">
        <v>0</v>
      </c>
      <c r="G437" s="3">
        <v>0</v>
      </c>
      <c r="H437" s="315">
        <v>0</v>
      </c>
      <c r="I437" s="2">
        <f t="shared" si="6"/>
        <v>0</v>
      </c>
    </row>
    <row r="438" spans="1:9" hidden="1" x14ac:dyDescent="0.25">
      <c r="A438" s="5">
        <v>145845</v>
      </c>
      <c r="B438" s="4" t="s">
        <v>1210</v>
      </c>
      <c r="C438" s="3">
        <v>0</v>
      </c>
      <c r="D438" s="3">
        <v>0</v>
      </c>
      <c r="E438" s="3">
        <v>0</v>
      </c>
      <c r="F438" s="3">
        <v>0</v>
      </c>
      <c r="G438" s="3">
        <v>0</v>
      </c>
      <c r="H438" s="315">
        <v>0</v>
      </c>
      <c r="I438" s="2">
        <f t="shared" si="6"/>
        <v>0</v>
      </c>
    </row>
    <row r="439" spans="1:9" hidden="1" x14ac:dyDescent="0.25">
      <c r="A439" s="5">
        <v>145850</v>
      </c>
      <c r="B439" s="4" t="s">
        <v>1209</v>
      </c>
      <c r="C439" s="3">
        <v>0</v>
      </c>
      <c r="D439" s="3">
        <v>0</v>
      </c>
      <c r="E439" s="3">
        <v>0</v>
      </c>
      <c r="F439" s="3">
        <v>0</v>
      </c>
      <c r="G439" s="3">
        <v>0</v>
      </c>
      <c r="H439" s="315">
        <v>0</v>
      </c>
      <c r="I439" s="2">
        <f t="shared" si="6"/>
        <v>0</v>
      </c>
    </row>
    <row r="440" spans="1:9" hidden="1" x14ac:dyDescent="0.25">
      <c r="A440" s="5">
        <v>145900</v>
      </c>
      <c r="B440" s="4" t="s">
        <v>1225</v>
      </c>
      <c r="C440" s="3">
        <v>0</v>
      </c>
      <c r="D440" s="3">
        <v>0</v>
      </c>
      <c r="E440" s="3">
        <v>0</v>
      </c>
      <c r="F440" s="3">
        <v>0</v>
      </c>
      <c r="G440" s="3">
        <v>0</v>
      </c>
      <c r="H440" s="315">
        <v>0</v>
      </c>
      <c r="I440" s="2">
        <f t="shared" si="6"/>
        <v>0</v>
      </c>
    </row>
    <row r="441" spans="1:9" hidden="1" x14ac:dyDescent="0.25">
      <c r="A441" s="5">
        <v>145905</v>
      </c>
      <c r="B441" s="4" t="s">
        <v>1172</v>
      </c>
      <c r="C441" s="3">
        <v>0</v>
      </c>
      <c r="D441" s="3">
        <v>0</v>
      </c>
      <c r="E441" s="3">
        <v>0</v>
      </c>
      <c r="F441" s="3">
        <v>0</v>
      </c>
      <c r="G441" s="3">
        <v>0</v>
      </c>
      <c r="H441" s="315">
        <v>0</v>
      </c>
      <c r="I441" s="2">
        <f t="shared" si="6"/>
        <v>0</v>
      </c>
    </row>
    <row r="442" spans="1:9" hidden="1" x14ac:dyDescent="0.25">
      <c r="A442" s="5">
        <v>145910</v>
      </c>
      <c r="B442" s="4" t="s">
        <v>1171</v>
      </c>
      <c r="C442" s="3">
        <v>0</v>
      </c>
      <c r="D442" s="3">
        <v>0</v>
      </c>
      <c r="E442" s="3">
        <v>0</v>
      </c>
      <c r="F442" s="3">
        <v>0</v>
      </c>
      <c r="G442" s="3">
        <v>0</v>
      </c>
      <c r="H442" s="315">
        <v>0</v>
      </c>
      <c r="I442" s="2">
        <f t="shared" si="6"/>
        <v>0</v>
      </c>
    </row>
    <row r="443" spans="1:9" hidden="1" x14ac:dyDescent="0.25">
      <c r="A443" s="5">
        <v>145915</v>
      </c>
      <c r="B443" s="4" t="s">
        <v>1170</v>
      </c>
      <c r="C443" s="3">
        <v>0</v>
      </c>
      <c r="D443" s="3">
        <v>0</v>
      </c>
      <c r="E443" s="3">
        <v>0</v>
      </c>
      <c r="F443" s="3">
        <v>0</v>
      </c>
      <c r="G443" s="3">
        <v>0</v>
      </c>
      <c r="H443" s="315">
        <v>0</v>
      </c>
      <c r="I443" s="2">
        <f t="shared" si="6"/>
        <v>0</v>
      </c>
    </row>
    <row r="444" spans="1:9" hidden="1" x14ac:dyDescent="0.25">
      <c r="A444" s="5">
        <v>145920</v>
      </c>
      <c r="B444" s="4" t="s">
        <v>1169</v>
      </c>
      <c r="C444" s="3">
        <v>0</v>
      </c>
      <c r="D444" s="3">
        <v>0</v>
      </c>
      <c r="E444" s="3">
        <v>0</v>
      </c>
      <c r="F444" s="3">
        <v>0</v>
      </c>
      <c r="G444" s="3">
        <v>0</v>
      </c>
      <c r="H444" s="315">
        <v>0</v>
      </c>
      <c r="I444" s="2">
        <f t="shared" si="6"/>
        <v>0</v>
      </c>
    </row>
    <row r="445" spans="1:9" hidden="1" x14ac:dyDescent="0.25">
      <c r="A445" s="5">
        <v>145925</v>
      </c>
      <c r="B445" s="4" t="s">
        <v>1168</v>
      </c>
      <c r="C445" s="3">
        <v>0</v>
      </c>
      <c r="D445" s="3">
        <v>0</v>
      </c>
      <c r="E445" s="3">
        <v>0</v>
      </c>
      <c r="F445" s="3">
        <v>0</v>
      </c>
      <c r="G445" s="3">
        <v>0</v>
      </c>
      <c r="H445" s="315">
        <v>0</v>
      </c>
      <c r="I445" s="2">
        <f t="shared" si="6"/>
        <v>0</v>
      </c>
    </row>
    <row r="446" spans="1:9" hidden="1" x14ac:dyDescent="0.25">
      <c r="A446" s="5">
        <v>145930</v>
      </c>
      <c r="B446" s="4" t="s">
        <v>1207</v>
      </c>
      <c r="C446" s="3">
        <v>0</v>
      </c>
      <c r="D446" s="3">
        <v>0</v>
      </c>
      <c r="E446" s="3">
        <v>0</v>
      </c>
      <c r="F446" s="3">
        <v>0</v>
      </c>
      <c r="G446" s="3">
        <v>0</v>
      </c>
      <c r="H446" s="315">
        <v>0</v>
      </c>
      <c r="I446" s="2">
        <f t="shared" si="6"/>
        <v>0</v>
      </c>
    </row>
    <row r="447" spans="1:9" hidden="1" x14ac:dyDescent="0.25">
      <c r="A447" s="5">
        <v>146000</v>
      </c>
      <c r="B447" s="4" t="s">
        <v>1224</v>
      </c>
      <c r="C447" s="3">
        <v>0</v>
      </c>
      <c r="D447" s="3">
        <v>0</v>
      </c>
      <c r="E447" s="3">
        <v>0</v>
      </c>
      <c r="F447" s="3">
        <v>0</v>
      </c>
      <c r="G447" s="3">
        <v>0</v>
      </c>
      <c r="H447" s="315">
        <v>0</v>
      </c>
      <c r="I447" s="2">
        <f t="shared" si="6"/>
        <v>0</v>
      </c>
    </row>
    <row r="448" spans="1:9" hidden="1" x14ac:dyDescent="0.25">
      <c r="A448" s="5">
        <v>146005</v>
      </c>
      <c r="B448" s="4" t="s">
        <v>1172</v>
      </c>
      <c r="C448" s="3">
        <v>0</v>
      </c>
      <c r="D448" s="3">
        <v>0</v>
      </c>
      <c r="E448" s="3">
        <v>0</v>
      </c>
      <c r="F448" s="3">
        <v>0</v>
      </c>
      <c r="G448" s="3">
        <v>0</v>
      </c>
      <c r="H448" s="315">
        <v>0</v>
      </c>
      <c r="I448" s="2">
        <f t="shared" si="6"/>
        <v>0</v>
      </c>
    </row>
    <row r="449" spans="1:9" hidden="1" x14ac:dyDescent="0.25">
      <c r="A449" s="5">
        <v>146010</v>
      </c>
      <c r="B449" s="4" t="s">
        <v>1171</v>
      </c>
      <c r="C449" s="3">
        <v>0</v>
      </c>
      <c r="D449" s="3">
        <v>0</v>
      </c>
      <c r="E449" s="3">
        <v>0</v>
      </c>
      <c r="F449" s="3">
        <v>0</v>
      </c>
      <c r="G449" s="3">
        <v>0</v>
      </c>
      <c r="H449" s="315">
        <v>0</v>
      </c>
      <c r="I449" s="2">
        <f t="shared" si="6"/>
        <v>0</v>
      </c>
    </row>
    <row r="450" spans="1:9" hidden="1" x14ac:dyDescent="0.25">
      <c r="A450" s="5">
        <v>146015</v>
      </c>
      <c r="B450" s="4" t="s">
        <v>1170</v>
      </c>
      <c r="C450" s="3">
        <v>0</v>
      </c>
      <c r="D450" s="3">
        <v>0</v>
      </c>
      <c r="E450" s="3">
        <v>0</v>
      </c>
      <c r="F450" s="3">
        <v>0</v>
      </c>
      <c r="G450" s="3">
        <v>0</v>
      </c>
      <c r="H450" s="315">
        <v>0</v>
      </c>
      <c r="I450" s="2">
        <f t="shared" si="6"/>
        <v>0</v>
      </c>
    </row>
    <row r="451" spans="1:9" hidden="1" x14ac:dyDescent="0.25">
      <c r="A451" s="5">
        <v>146020</v>
      </c>
      <c r="B451" s="4" t="s">
        <v>1169</v>
      </c>
      <c r="C451" s="3">
        <v>0</v>
      </c>
      <c r="D451" s="3">
        <v>0</v>
      </c>
      <c r="E451" s="3">
        <v>0</v>
      </c>
      <c r="F451" s="3">
        <v>0</v>
      </c>
      <c r="G451" s="3">
        <v>0</v>
      </c>
      <c r="H451" s="315">
        <v>0</v>
      </c>
      <c r="I451" s="2">
        <f t="shared" si="6"/>
        <v>0</v>
      </c>
    </row>
    <row r="452" spans="1:9" hidden="1" x14ac:dyDescent="0.25">
      <c r="A452" s="5">
        <v>146025</v>
      </c>
      <c r="B452" s="4" t="s">
        <v>1168</v>
      </c>
      <c r="C452" s="3">
        <v>0</v>
      </c>
      <c r="D452" s="3">
        <v>0</v>
      </c>
      <c r="E452" s="3">
        <v>0</v>
      </c>
      <c r="F452" s="3">
        <v>0</v>
      </c>
      <c r="G452" s="3">
        <v>0</v>
      </c>
      <c r="H452" s="315">
        <v>0</v>
      </c>
      <c r="I452" s="2">
        <f t="shared" ref="I452:I515" si="7">MAX(C452:H452)</f>
        <v>0</v>
      </c>
    </row>
    <row r="453" spans="1:9" hidden="1" x14ac:dyDescent="0.25">
      <c r="A453" s="5">
        <v>146030</v>
      </c>
      <c r="B453" s="4" t="s">
        <v>1205</v>
      </c>
      <c r="C453" s="3">
        <v>0</v>
      </c>
      <c r="D453" s="3">
        <v>0</v>
      </c>
      <c r="E453" s="3">
        <v>0</v>
      </c>
      <c r="F453" s="3">
        <v>0</v>
      </c>
      <c r="G453" s="3">
        <v>0</v>
      </c>
      <c r="H453" s="315">
        <v>0</v>
      </c>
      <c r="I453" s="2">
        <f t="shared" si="7"/>
        <v>0</v>
      </c>
    </row>
    <row r="454" spans="1:9" hidden="1" x14ac:dyDescent="0.25">
      <c r="A454" s="5">
        <v>146100</v>
      </c>
      <c r="B454" s="4" t="s">
        <v>1223</v>
      </c>
      <c r="C454" s="3">
        <v>0</v>
      </c>
      <c r="D454" s="3">
        <v>0</v>
      </c>
      <c r="E454" s="3">
        <v>0</v>
      </c>
      <c r="F454" s="3">
        <v>0</v>
      </c>
      <c r="G454" s="3">
        <v>0</v>
      </c>
      <c r="H454" s="315">
        <v>0</v>
      </c>
      <c r="I454" s="2">
        <f t="shared" si="7"/>
        <v>0</v>
      </c>
    </row>
    <row r="455" spans="1:9" hidden="1" x14ac:dyDescent="0.25">
      <c r="A455" s="5">
        <v>146105</v>
      </c>
      <c r="B455" s="4" t="s">
        <v>1172</v>
      </c>
      <c r="C455" s="3">
        <v>0</v>
      </c>
      <c r="D455" s="3">
        <v>0</v>
      </c>
      <c r="E455" s="3">
        <v>0</v>
      </c>
      <c r="F455" s="3">
        <v>0</v>
      </c>
      <c r="G455" s="3">
        <v>0</v>
      </c>
      <c r="H455" s="315">
        <v>0</v>
      </c>
      <c r="I455" s="2">
        <f t="shared" si="7"/>
        <v>0</v>
      </c>
    </row>
    <row r="456" spans="1:9" hidden="1" x14ac:dyDescent="0.25">
      <c r="A456" s="5">
        <v>146110</v>
      </c>
      <c r="B456" s="4" t="s">
        <v>1171</v>
      </c>
      <c r="C456" s="3">
        <v>0</v>
      </c>
      <c r="D456" s="3">
        <v>0</v>
      </c>
      <c r="E456" s="3">
        <v>0</v>
      </c>
      <c r="F456" s="3">
        <v>0</v>
      </c>
      <c r="G456" s="3">
        <v>0</v>
      </c>
      <c r="H456" s="315">
        <v>0</v>
      </c>
      <c r="I456" s="2">
        <f t="shared" si="7"/>
        <v>0</v>
      </c>
    </row>
    <row r="457" spans="1:9" hidden="1" x14ac:dyDescent="0.25">
      <c r="A457" s="5">
        <v>146115</v>
      </c>
      <c r="B457" s="4" t="s">
        <v>1170</v>
      </c>
      <c r="C457" s="3">
        <v>0</v>
      </c>
      <c r="D457" s="3">
        <v>0</v>
      </c>
      <c r="E457" s="3">
        <v>0</v>
      </c>
      <c r="F457" s="3">
        <v>0</v>
      </c>
      <c r="G457" s="3">
        <v>0</v>
      </c>
      <c r="H457" s="315">
        <v>0</v>
      </c>
      <c r="I457" s="2">
        <f t="shared" si="7"/>
        <v>0</v>
      </c>
    </row>
    <row r="458" spans="1:9" hidden="1" x14ac:dyDescent="0.25">
      <c r="A458" s="5">
        <v>146120</v>
      </c>
      <c r="B458" s="4" t="s">
        <v>1169</v>
      </c>
      <c r="C458" s="3">
        <v>0</v>
      </c>
      <c r="D458" s="3">
        <v>0</v>
      </c>
      <c r="E458" s="3">
        <v>0</v>
      </c>
      <c r="F458" s="3">
        <v>0</v>
      </c>
      <c r="G458" s="3">
        <v>0</v>
      </c>
      <c r="H458" s="315">
        <v>0</v>
      </c>
      <c r="I458" s="2">
        <f t="shared" si="7"/>
        <v>0</v>
      </c>
    </row>
    <row r="459" spans="1:9" hidden="1" x14ac:dyDescent="0.25">
      <c r="A459" s="5">
        <v>146125</v>
      </c>
      <c r="B459" s="4" t="s">
        <v>1168</v>
      </c>
      <c r="C459" s="3">
        <v>0</v>
      </c>
      <c r="D459" s="3">
        <v>0</v>
      </c>
      <c r="E459" s="3">
        <v>0</v>
      </c>
      <c r="F459" s="3">
        <v>0</v>
      </c>
      <c r="G459" s="3">
        <v>0</v>
      </c>
      <c r="H459" s="315">
        <v>0</v>
      </c>
      <c r="I459" s="2">
        <f t="shared" si="7"/>
        <v>0</v>
      </c>
    </row>
    <row r="460" spans="1:9" hidden="1" x14ac:dyDescent="0.25">
      <c r="A460" s="5">
        <v>146200</v>
      </c>
      <c r="B460" s="4" t="s">
        <v>1222</v>
      </c>
      <c r="C460" s="3">
        <v>0</v>
      </c>
      <c r="D460" s="3">
        <v>0</v>
      </c>
      <c r="E460" s="3">
        <v>0</v>
      </c>
      <c r="F460" s="3">
        <v>0</v>
      </c>
      <c r="G460" s="3">
        <v>0</v>
      </c>
      <c r="H460" s="315">
        <v>0</v>
      </c>
      <c r="I460" s="2">
        <f t="shared" si="7"/>
        <v>0</v>
      </c>
    </row>
    <row r="461" spans="1:9" hidden="1" x14ac:dyDescent="0.25">
      <c r="A461" s="5">
        <v>146205</v>
      </c>
      <c r="B461" s="4" t="s">
        <v>1172</v>
      </c>
      <c r="C461" s="3">
        <v>0</v>
      </c>
      <c r="D461" s="3">
        <v>0</v>
      </c>
      <c r="E461" s="3">
        <v>0</v>
      </c>
      <c r="F461" s="3">
        <v>0</v>
      </c>
      <c r="G461" s="3">
        <v>0</v>
      </c>
      <c r="H461" s="315">
        <v>0</v>
      </c>
      <c r="I461" s="2">
        <f t="shared" si="7"/>
        <v>0</v>
      </c>
    </row>
    <row r="462" spans="1:9" hidden="1" x14ac:dyDescent="0.25">
      <c r="A462" s="5">
        <v>146210</v>
      </c>
      <c r="B462" s="4" t="s">
        <v>1171</v>
      </c>
      <c r="C462" s="3">
        <v>0</v>
      </c>
      <c r="D462" s="3">
        <v>0</v>
      </c>
      <c r="E462" s="3">
        <v>0</v>
      </c>
      <c r="F462" s="3">
        <v>0</v>
      </c>
      <c r="G462" s="3">
        <v>0</v>
      </c>
      <c r="H462" s="315">
        <v>0</v>
      </c>
      <c r="I462" s="2">
        <f t="shared" si="7"/>
        <v>0</v>
      </c>
    </row>
    <row r="463" spans="1:9" hidden="1" x14ac:dyDescent="0.25">
      <c r="A463" s="5">
        <v>146215</v>
      </c>
      <c r="B463" s="4" t="s">
        <v>1170</v>
      </c>
      <c r="C463" s="3">
        <v>0</v>
      </c>
      <c r="D463" s="3">
        <v>0</v>
      </c>
      <c r="E463" s="3">
        <v>0</v>
      </c>
      <c r="F463" s="3">
        <v>0</v>
      </c>
      <c r="G463" s="3">
        <v>0</v>
      </c>
      <c r="H463" s="315">
        <v>0</v>
      </c>
      <c r="I463" s="2">
        <f t="shared" si="7"/>
        <v>0</v>
      </c>
    </row>
    <row r="464" spans="1:9" hidden="1" x14ac:dyDescent="0.25">
      <c r="A464" s="5">
        <v>146220</v>
      </c>
      <c r="B464" s="4" t="s">
        <v>1169</v>
      </c>
      <c r="C464" s="3">
        <v>0</v>
      </c>
      <c r="D464" s="3">
        <v>0</v>
      </c>
      <c r="E464" s="3">
        <v>0</v>
      </c>
      <c r="F464" s="3">
        <v>0</v>
      </c>
      <c r="G464" s="3">
        <v>0</v>
      </c>
      <c r="H464" s="315">
        <v>0</v>
      </c>
      <c r="I464" s="2">
        <f t="shared" si="7"/>
        <v>0</v>
      </c>
    </row>
    <row r="465" spans="1:9" hidden="1" x14ac:dyDescent="0.25">
      <c r="A465" s="5">
        <v>146225</v>
      </c>
      <c r="B465" s="4" t="s">
        <v>1168</v>
      </c>
      <c r="C465" s="3">
        <v>0</v>
      </c>
      <c r="D465" s="3">
        <v>0</v>
      </c>
      <c r="E465" s="3">
        <v>0</v>
      </c>
      <c r="F465" s="3">
        <v>0</v>
      </c>
      <c r="G465" s="3">
        <v>0</v>
      </c>
      <c r="H465" s="315">
        <v>0</v>
      </c>
      <c r="I465" s="2">
        <f t="shared" si="7"/>
        <v>0</v>
      </c>
    </row>
    <row r="466" spans="1:9" hidden="1" x14ac:dyDescent="0.25">
      <c r="A466" s="5">
        <v>146300</v>
      </c>
      <c r="B466" s="4" t="s">
        <v>1221</v>
      </c>
      <c r="C466" s="3">
        <v>0</v>
      </c>
      <c r="D466" s="3">
        <v>0</v>
      </c>
      <c r="E466" s="3">
        <v>0</v>
      </c>
      <c r="F466" s="3">
        <v>0</v>
      </c>
      <c r="G466" s="3">
        <v>0</v>
      </c>
      <c r="H466" s="315">
        <v>0</v>
      </c>
      <c r="I466" s="2">
        <f t="shared" si="7"/>
        <v>0</v>
      </c>
    </row>
    <row r="467" spans="1:9" hidden="1" x14ac:dyDescent="0.25">
      <c r="A467" s="5">
        <v>146305</v>
      </c>
      <c r="B467" s="4" t="s">
        <v>1172</v>
      </c>
      <c r="C467" s="3">
        <v>0</v>
      </c>
      <c r="D467" s="3">
        <v>0</v>
      </c>
      <c r="E467" s="3">
        <v>0</v>
      </c>
      <c r="F467" s="3">
        <v>0</v>
      </c>
      <c r="G467" s="3">
        <v>0</v>
      </c>
      <c r="H467" s="315">
        <v>0</v>
      </c>
      <c r="I467" s="2">
        <f t="shared" si="7"/>
        <v>0</v>
      </c>
    </row>
    <row r="468" spans="1:9" hidden="1" x14ac:dyDescent="0.25">
      <c r="A468" s="5">
        <v>146310</v>
      </c>
      <c r="B468" s="4" t="s">
        <v>1171</v>
      </c>
      <c r="C468" s="3">
        <v>0</v>
      </c>
      <c r="D468" s="3">
        <v>0</v>
      </c>
      <c r="E468" s="3">
        <v>0</v>
      </c>
      <c r="F468" s="3">
        <v>0</v>
      </c>
      <c r="G468" s="3">
        <v>0</v>
      </c>
      <c r="H468" s="315">
        <v>0</v>
      </c>
      <c r="I468" s="2">
        <f t="shared" si="7"/>
        <v>0</v>
      </c>
    </row>
    <row r="469" spans="1:9" hidden="1" x14ac:dyDescent="0.25">
      <c r="A469" s="5">
        <v>146315</v>
      </c>
      <c r="B469" s="4" t="s">
        <v>1170</v>
      </c>
      <c r="C469" s="3">
        <v>0</v>
      </c>
      <c r="D469" s="3">
        <v>0</v>
      </c>
      <c r="E469" s="3">
        <v>0</v>
      </c>
      <c r="F469" s="3">
        <v>0</v>
      </c>
      <c r="G469" s="3">
        <v>0</v>
      </c>
      <c r="H469" s="315">
        <v>0</v>
      </c>
      <c r="I469" s="2">
        <f t="shared" si="7"/>
        <v>0</v>
      </c>
    </row>
    <row r="470" spans="1:9" hidden="1" x14ac:dyDescent="0.25">
      <c r="A470" s="5">
        <v>146320</v>
      </c>
      <c r="B470" s="4" t="s">
        <v>1169</v>
      </c>
      <c r="C470" s="3">
        <v>0</v>
      </c>
      <c r="D470" s="3">
        <v>0</v>
      </c>
      <c r="E470" s="3">
        <v>0</v>
      </c>
      <c r="F470" s="3">
        <v>0</v>
      </c>
      <c r="G470" s="3">
        <v>0</v>
      </c>
      <c r="H470" s="315">
        <v>0</v>
      </c>
      <c r="I470" s="2">
        <f t="shared" si="7"/>
        <v>0</v>
      </c>
    </row>
    <row r="471" spans="1:9" hidden="1" x14ac:dyDescent="0.25">
      <c r="A471" s="5">
        <v>146325</v>
      </c>
      <c r="B471" s="4" t="s">
        <v>1168</v>
      </c>
      <c r="C471" s="3">
        <v>0</v>
      </c>
      <c r="D471" s="3">
        <v>0</v>
      </c>
      <c r="E471" s="3">
        <v>0</v>
      </c>
      <c r="F471" s="3">
        <v>0</v>
      </c>
      <c r="G471" s="3">
        <v>0</v>
      </c>
      <c r="H471" s="315">
        <v>0</v>
      </c>
      <c r="I471" s="2">
        <f t="shared" si="7"/>
        <v>0</v>
      </c>
    </row>
    <row r="472" spans="1:9" hidden="1" x14ac:dyDescent="0.25">
      <c r="A472" s="5">
        <v>146330</v>
      </c>
      <c r="B472" s="4" t="s">
        <v>1207</v>
      </c>
      <c r="C472" s="3">
        <v>0</v>
      </c>
      <c r="D472" s="3">
        <v>0</v>
      </c>
      <c r="E472" s="3">
        <v>0</v>
      </c>
      <c r="F472" s="3">
        <v>0</v>
      </c>
      <c r="G472" s="3">
        <v>0</v>
      </c>
      <c r="H472" s="315">
        <v>0</v>
      </c>
      <c r="I472" s="2">
        <f t="shared" si="7"/>
        <v>0</v>
      </c>
    </row>
    <row r="473" spans="1:9" hidden="1" x14ac:dyDescent="0.25">
      <c r="A473" s="5">
        <v>146400</v>
      </c>
      <c r="B473" s="4" t="s">
        <v>1220</v>
      </c>
      <c r="C473" s="3">
        <v>0</v>
      </c>
      <c r="D473" s="3">
        <v>0</v>
      </c>
      <c r="E473" s="3">
        <v>0</v>
      </c>
      <c r="F473" s="3">
        <v>0</v>
      </c>
      <c r="G473" s="3">
        <v>0</v>
      </c>
      <c r="H473" s="315">
        <v>0</v>
      </c>
      <c r="I473" s="2">
        <f t="shared" si="7"/>
        <v>0</v>
      </c>
    </row>
    <row r="474" spans="1:9" hidden="1" x14ac:dyDescent="0.25">
      <c r="A474" s="5">
        <v>146405</v>
      </c>
      <c r="B474" s="4" t="s">
        <v>1172</v>
      </c>
      <c r="C474" s="3">
        <v>0</v>
      </c>
      <c r="D474" s="3">
        <v>0</v>
      </c>
      <c r="E474" s="3">
        <v>0</v>
      </c>
      <c r="F474" s="3">
        <v>0</v>
      </c>
      <c r="G474" s="3">
        <v>0</v>
      </c>
      <c r="H474" s="315">
        <v>0</v>
      </c>
      <c r="I474" s="2">
        <f t="shared" si="7"/>
        <v>0</v>
      </c>
    </row>
    <row r="475" spans="1:9" hidden="1" x14ac:dyDescent="0.25">
      <c r="A475" s="5">
        <v>146410</v>
      </c>
      <c r="B475" s="4" t="s">
        <v>1171</v>
      </c>
      <c r="C475" s="3">
        <v>0</v>
      </c>
      <c r="D475" s="3">
        <v>0</v>
      </c>
      <c r="E475" s="3">
        <v>0</v>
      </c>
      <c r="F475" s="3">
        <v>0</v>
      </c>
      <c r="G475" s="3">
        <v>0</v>
      </c>
      <c r="H475" s="315">
        <v>0</v>
      </c>
      <c r="I475" s="2">
        <f t="shared" si="7"/>
        <v>0</v>
      </c>
    </row>
    <row r="476" spans="1:9" hidden="1" x14ac:dyDescent="0.25">
      <c r="A476" s="5">
        <v>146415</v>
      </c>
      <c r="B476" s="4" t="s">
        <v>1170</v>
      </c>
      <c r="C476" s="3">
        <v>0</v>
      </c>
      <c r="D476" s="3">
        <v>0</v>
      </c>
      <c r="E476" s="3">
        <v>0</v>
      </c>
      <c r="F476" s="3">
        <v>0</v>
      </c>
      <c r="G476" s="3">
        <v>0</v>
      </c>
      <c r="H476" s="315">
        <v>0</v>
      </c>
      <c r="I476" s="2">
        <f t="shared" si="7"/>
        <v>0</v>
      </c>
    </row>
    <row r="477" spans="1:9" hidden="1" x14ac:dyDescent="0.25">
      <c r="A477" s="5">
        <v>146420</v>
      </c>
      <c r="B477" s="4" t="s">
        <v>1169</v>
      </c>
      <c r="C477" s="3">
        <v>0</v>
      </c>
      <c r="D477" s="3">
        <v>0</v>
      </c>
      <c r="E477" s="3">
        <v>0</v>
      </c>
      <c r="F477" s="3">
        <v>0</v>
      </c>
      <c r="G477" s="3">
        <v>0</v>
      </c>
      <c r="H477" s="315">
        <v>0</v>
      </c>
      <c r="I477" s="2">
        <f t="shared" si="7"/>
        <v>0</v>
      </c>
    </row>
    <row r="478" spans="1:9" hidden="1" x14ac:dyDescent="0.25">
      <c r="A478" s="5">
        <v>146425</v>
      </c>
      <c r="B478" s="4" t="s">
        <v>1168</v>
      </c>
      <c r="C478" s="3">
        <v>0</v>
      </c>
      <c r="D478" s="3">
        <v>0</v>
      </c>
      <c r="E478" s="3">
        <v>0</v>
      </c>
      <c r="F478" s="3">
        <v>0</v>
      </c>
      <c r="G478" s="3">
        <v>0</v>
      </c>
      <c r="H478" s="315">
        <v>0</v>
      </c>
      <c r="I478" s="2">
        <f t="shared" si="7"/>
        <v>0</v>
      </c>
    </row>
    <row r="479" spans="1:9" hidden="1" x14ac:dyDescent="0.25">
      <c r="A479" s="5">
        <v>146430</v>
      </c>
      <c r="B479" s="4" t="s">
        <v>1205</v>
      </c>
      <c r="C479" s="3">
        <v>0</v>
      </c>
      <c r="D479" s="3">
        <v>0</v>
      </c>
      <c r="E479" s="3">
        <v>0</v>
      </c>
      <c r="F479" s="3">
        <v>0</v>
      </c>
      <c r="G479" s="3">
        <v>0</v>
      </c>
      <c r="H479" s="315">
        <v>0</v>
      </c>
      <c r="I479" s="2">
        <f t="shared" si="7"/>
        <v>0</v>
      </c>
    </row>
    <row r="480" spans="1:9" hidden="1" x14ac:dyDescent="0.25">
      <c r="A480" s="5">
        <v>146500</v>
      </c>
      <c r="B480" s="4" t="s">
        <v>1219</v>
      </c>
      <c r="C480" s="3">
        <v>0</v>
      </c>
      <c r="D480" s="3">
        <v>0</v>
      </c>
      <c r="E480" s="3">
        <v>0</v>
      </c>
      <c r="F480" s="3">
        <v>0</v>
      </c>
      <c r="G480" s="3">
        <v>0</v>
      </c>
      <c r="H480" s="315">
        <v>0</v>
      </c>
      <c r="I480" s="2">
        <f t="shared" si="7"/>
        <v>0</v>
      </c>
    </row>
    <row r="481" spans="1:9" hidden="1" x14ac:dyDescent="0.25">
      <c r="A481" s="5">
        <v>146505</v>
      </c>
      <c r="B481" s="4" t="s">
        <v>1218</v>
      </c>
      <c r="C481" s="3">
        <v>0</v>
      </c>
      <c r="D481" s="3">
        <v>0</v>
      </c>
      <c r="E481" s="3">
        <v>0</v>
      </c>
      <c r="F481" s="3">
        <v>0</v>
      </c>
      <c r="G481" s="3">
        <v>0</v>
      </c>
      <c r="H481" s="315">
        <v>0</v>
      </c>
      <c r="I481" s="2">
        <f t="shared" si="7"/>
        <v>0</v>
      </c>
    </row>
    <row r="482" spans="1:9" hidden="1" x14ac:dyDescent="0.25">
      <c r="A482" s="5">
        <v>146510</v>
      </c>
      <c r="B482" s="4" t="s">
        <v>1217</v>
      </c>
      <c r="C482" s="3">
        <v>0</v>
      </c>
      <c r="D482" s="3">
        <v>0</v>
      </c>
      <c r="E482" s="3">
        <v>0</v>
      </c>
      <c r="F482" s="3">
        <v>0</v>
      </c>
      <c r="G482" s="3">
        <v>0</v>
      </c>
      <c r="H482" s="315">
        <v>0</v>
      </c>
      <c r="I482" s="2">
        <f t="shared" si="7"/>
        <v>0</v>
      </c>
    </row>
    <row r="483" spans="1:9" hidden="1" x14ac:dyDescent="0.25">
      <c r="A483" s="5">
        <v>146515</v>
      </c>
      <c r="B483" s="4" t="s">
        <v>1216</v>
      </c>
      <c r="C483" s="3">
        <v>0</v>
      </c>
      <c r="D483" s="3">
        <v>0</v>
      </c>
      <c r="E483" s="3">
        <v>0</v>
      </c>
      <c r="F483" s="3">
        <v>0</v>
      </c>
      <c r="G483" s="3">
        <v>0</v>
      </c>
      <c r="H483" s="315">
        <v>0</v>
      </c>
      <c r="I483" s="2">
        <f t="shared" si="7"/>
        <v>0</v>
      </c>
    </row>
    <row r="484" spans="1:9" hidden="1" x14ac:dyDescent="0.25">
      <c r="A484" s="5">
        <v>146520</v>
      </c>
      <c r="B484" s="4" t="s">
        <v>1215</v>
      </c>
      <c r="C484" s="3">
        <v>0</v>
      </c>
      <c r="D484" s="3">
        <v>0</v>
      </c>
      <c r="E484" s="3">
        <v>0</v>
      </c>
      <c r="F484" s="3">
        <v>0</v>
      </c>
      <c r="G484" s="3">
        <v>0</v>
      </c>
      <c r="H484" s="315">
        <v>0</v>
      </c>
      <c r="I484" s="2">
        <f t="shared" si="7"/>
        <v>0</v>
      </c>
    </row>
    <row r="485" spans="1:9" hidden="1" x14ac:dyDescent="0.25">
      <c r="A485" s="5">
        <v>146525</v>
      </c>
      <c r="B485" s="4" t="s">
        <v>1214</v>
      </c>
      <c r="C485" s="3">
        <v>0</v>
      </c>
      <c r="D485" s="3">
        <v>0</v>
      </c>
      <c r="E485" s="3">
        <v>0</v>
      </c>
      <c r="F485" s="3">
        <v>0</v>
      </c>
      <c r="G485" s="3">
        <v>0</v>
      </c>
      <c r="H485" s="315">
        <v>0</v>
      </c>
      <c r="I485" s="2">
        <f t="shared" si="7"/>
        <v>0</v>
      </c>
    </row>
    <row r="486" spans="1:9" hidden="1" x14ac:dyDescent="0.25">
      <c r="A486" s="5">
        <v>146530</v>
      </c>
      <c r="B486" s="4" t="s">
        <v>1213</v>
      </c>
      <c r="C486" s="3">
        <v>0</v>
      </c>
      <c r="D486" s="3">
        <v>0</v>
      </c>
      <c r="E486" s="3">
        <v>0</v>
      </c>
      <c r="F486" s="3">
        <v>0</v>
      </c>
      <c r="G486" s="3">
        <v>0</v>
      </c>
      <c r="H486" s="315">
        <v>0</v>
      </c>
      <c r="I486" s="2">
        <f t="shared" si="7"/>
        <v>0</v>
      </c>
    </row>
    <row r="487" spans="1:9" hidden="1" x14ac:dyDescent="0.25">
      <c r="A487" s="5">
        <v>146535</v>
      </c>
      <c r="B487" s="4" t="s">
        <v>1212</v>
      </c>
      <c r="C487" s="3">
        <v>0</v>
      </c>
      <c r="D487" s="3">
        <v>0</v>
      </c>
      <c r="E487" s="3">
        <v>0</v>
      </c>
      <c r="F487" s="3">
        <v>0</v>
      </c>
      <c r="G487" s="3">
        <v>0</v>
      </c>
      <c r="H487" s="315">
        <v>0</v>
      </c>
      <c r="I487" s="2">
        <f t="shared" si="7"/>
        <v>0</v>
      </c>
    </row>
    <row r="488" spans="1:9" hidden="1" x14ac:dyDescent="0.25">
      <c r="A488" s="5">
        <v>146540</v>
      </c>
      <c r="B488" s="4" t="s">
        <v>1211</v>
      </c>
      <c r="C488" s="3">
        <v>0</v>
      </c>
      <c r="D488" s="3">
        <v>0</v>
      </c>
      <c r="E488" s="3">
        <v>0</v>
      </c>
      <c r="F488" s="3">
        <v>0</v>
      </c>
      <c r="G488" s="3">
        <v>0</v>
      </c>
      <c r="H488" s="315">
        <v>0</v>
      </c>
      <c r="I488" s="2">
        <f t="shared" si="7"/>
        <v>0</v>
      </c>
    </row>
    <row r="489" spans="1:9" hidden="1" x14ac:dyDescent="0.25">
      <c r="A489" s="5">
        <v>146545</v>
      </c>
      <c r="B489" s="4" t="s">
        <v>1210</v>
      </c>
      <c r="C489" s="3">
        <v>0</v>
      </c>
      <c r="D489" s="3">
        <v>0</v>
      </c>
      <c r="E489" s="3">
        <v>0</v>
      </c>
      <c r="F489" s="3">
        <v>0</v>
      </c>
      <c r="G489" s="3">
        <v>0</v>
      </c>
      <c r="H489" s="315">
        <v>0</v>
      </c>
      <c r="I489" s="2">
        <f t="shared" si="7"/>
        <v>0</v>
      </c>
    </row>
    <row r="490" spans="1:9" hidden="1" x14ac:dyDescent="0.25">
      <c r="A490" s="5">
        <v>146550</v>
      </c>
      <c r="B490" s="4" t="s">
        <v>1209</v>
      </c>
      <c r="C490" s="3">
        <v>0</v>
      </c>
      <c r="D490" s="3">
        <v>0</v>
      </c>
      <c r="E490" s="3">
        <v>0</v>
      </c>
      <c r="F490" s="3">
        <v>0</v>
      </c>
      <c r="G490" s="3">
        <v>0</v>
      </c>
      <c r="H490" s="315">
        <v>0</v>
      </c>
      <c r="I490" s="2">
        <f t="shared" si="7"/>
        <v>0</v>
      </c>
    </row>
    <row r="491" spans="1:9" hidden="1" x14ac:dyDescent="0.25">
      <c r="A491" s="5">
        <v>146600</v>
      </c>
      <c r="B491" s="4" t="s">
        <v>1208</v>
      </c>
      <c r="C491" s="3">
        <v>0</v>
      </c>
      <c r="D491" s="3">
        <v>0</v>
      </c>
      <c r="E491" s="3">
        <v>0</v>
      </c>
      <c r="F491" s="3">
        <v>0</v>
      </c>
      <c r="G491" s="3">
        <v>0</v>
      </c>
      <c r="H491" s="315">
        <v>0</v>
      </c>
      <c r="I491" s="2">
        <f t="shared" si="7"/>
        <v>0</v>
      </c>
    </row>
    <row r="492" spans="1:9" hidden="1" x14ac:dyDescent="0.25">
      <c r="A492" s="5">
        <v>146605</v>
      </c>
      <c r="B492" s="4" t="s">
        <v>1172</v>
      </c>
      <c r="C492" s="3">
        <v>0</v>
      </c>
      <c r="D492" s="3">
        <v>0</v>
      </c>
      <c r="E492" s="3">
        <v>0</v>
      </c>
      <c r="F492" s="3">
        <v>0</v>
      </c>
      <c r="G492" s="3">
        <v>0</v>
      </c>
      <c r="H492" s="315">
        <v>0</v>
      </c>
      <c r="I492" s="2">
        <f t="shared" si="7"/>
        <v>0</v>
      </c>
    </row>
    <row r="493" spans="1:9" hidden="1" x14ac:dyDescent="0.25">
      <c r="A493" s="5">
        <v>146610</v>
      </c>
      <c r="B493" s="4" t="s">
        <v>1171</v>
      </c>
      <c r="C493" s="3">
        <v>0</v>
      </c>
      <c r="D493" s="3">
        <v>0</v>
      </c>
      <c r="E493" s="3">
        <v>0</v>
      </c>
      <c r="F493" s="3">
        <v>0</v>
      </c>
      <c r="G493" s="3">
        <v>0</v>
      </c>
      <c r="H493" s="315">
        <v>0</v>
      </c>
      <c r="I493" s="2">
        <f t="shared" si="7"/>
        <v>0</v>
      </c>
    </row>
    <row r="494" spans="1:9" hidden="1" x14ac:dyDescent="0.25">
      <c r="A494" s="5">
        <v>146615</v>
      </c>
      <c r="B494" s="4" t="s">
        <v>1170</v>
      </c>
      <c r="C494" s="3">
        <v>0</v>
      </c>
      <c r="D494" s="3">
        <v>0</v>
      </c>
      <c r="E494" s="3">
        <v>0</v>
      </c>
      <c r="F494" s="3">
        <v>0</v>
      </c>
      <c r="G494" s="3">
        <v>0</v>
      </c>
      <c r="H494" s="315">
        <v>0</v>
      </c>
      <c r="I494" s="2">
        <f t="shared" si="7"/>
        <v>0</v>
      </c>
    </row>
    <row r="495" spans="1:9" hidden="1" x14ac:dyDescent="0.25">
      <c r="A495" s="5">
        <v>146620</v>
      </c>
      <c r="B495" s="4" t="s">
        <v>1169</v>
      </c>
      <c r="C495" s="3">
        <v>0</v>
      </c>
      <c r="D495" s="3">
        <v>0</v>
      </c>
      <c r="E495" s="3">
        <v>0</v>
      </c>
      <c r="F495" s="3">
        <v>0</v>
      </c>
      <c r="G495" s="3">
        <v>0</v>
      </c>
      <c r="H495" s="315">
        <v>0</v>
      </c>
      <c r="I495" s="2">
        <f t="shared" si="7"/>
        <v>0</v>
      </c>
    </row>
    <row r="496" spans="1:9" hidden="1" x14ac:dyDescent="0.25">
      <c r="A496" s="5">
        <v>146625</v>
      </c>
      <c r="B496" s="4" t="s">
        <v>1168</v>
      </c>
      <c r="C496" s="3">
        <v>0</v>
      </c>
      <c r="D496" s="3">
        <v>0</v>
      </c>
      <c r="E496" s="3">
        <v>0</v>
      </c>
      <c r="F496" s="3">
        <v>0</v>
      </c>
      <c r="G496" s="3">
        <v>0</v>
      </c>
      <c r="H496" s="315">
        <v>0</v>
      </c>
      <c r="I496" s="2">
        <f t="shared" si="7"/>
        <v>0</v>
      </c>
    </row>
    <row r="497" spans="1:9" hidden="1" x14ac:dyDescent="0.25">
      <c r="A497" s="5">
        <v>146630</v>
      </c>
      <c r="B497" s="4" t="s">
        <v>1207</v>
      </c>
      <c r="C497" s="3">
        <v>0</v>
      </c>
      <c r="D497" s="3">
        <v>0</v>
      </c>
      <c r="E497" s="3">
        <v>0</v>
      </c>
      <c r="F497" s="3">
        <v>0</v>
      </c>
      <c r="G497" s="3">
        <v>0</v>
      </c>
      <c r="H497" s="315">
        <v>0</v>
      </c>
      <c r="I497" s="2">
        <f t="shared" si="7"/>
        <v>0</v>
      </c>
    </row>
    <row r="498" spans="1:9" hidden="1" x14ac:dyDescent="0.25">
      <c r="A498" s="5">
        <v>146700</v>
      </c>
      <c r="B498" s="4" t="s">
        <v>1206</v>
      </c>
      <c r="C498" s="3">
        <v>0</v>
      </c>
      <c r="D498" s="3">
        <v>0</v>
      </c>
      <c r="E498" s="3">
        <v>0</v>
      </c>
      <c r="F498" s="3">
        <v>0</v>
      </c>
      <c r="G498" s="3">
        <v>0</v>
      </c>
      <c r="H498" s="315">
        <v>0</v>
      </c>
      <c r="I498" s="2">
        <f t="shared" si="7"/>
        <v>0</v>
      </c>
    </row>
    <row r="499" spans="1:9" hidden="1" x14ac:dyDescent="0.25">
      <c r="A499" s="5">
        <v>146705</v>
      </c>
      <c r="B499" s="4" t="s">
        <v>1172</v>
      </c>
      <c r="C499" s="3">
        <v>0</v>
      </c>
      <c r="D499" s="3">
        <v>0</v>
      </c>
      <c r="E499" s="3">
        <v>0</v>
      </c>
      <c r="F499" s="3">
        <v>0</v>
      </c>
      <c r="G499" s="3">
        <v>0</v>
      </c>
      <c r="H499" s="315">
        <v>0</v>
      </c>
      <c r="I499" s="2">
        <f t="shared" si="7"/>
        <v>0</v>
      </c>
    </row>
    <row r="500" spans="1:9" hidden="1" x14ac:dyDescent="0.25">
      <c r="A500" s="5">
        <v>146710</v>
      </c>
      <c r="B500" s="4" t="s">
        <v>1171</v>
      </c>
      <c r="C500" s="3">
        <v>0</v>
      </c>
      <c r="D500" s="3">
        <v>0</v>
      </c>
      <c r="E500" s="3">
        <v>0</v>
      </c>
      <c r="F500" s="3">
        <v>0</v>
      </c>
      <c r="G500" s="3">
        <v>0</v>
      </c>
      <c r="H500" s="315">
        <v>0</v>
      </c>
      <c r="I500" s="2">
        <f t="shared" si="7"/>
        <v>0</v>
      </c>
    </row>
    <row r="501" spans="1:9" hidden="1" x14ac:dyDescent="0.25">
      <c r="A501" s="5">
        <v>146715</v>
      </c>
      <c r="B501" s="4" t="s">
        <v>1170</v>
      </c>
      <c r="C501" s="3">
        <v>0</v>
      </c>
      <c r="D501" s="3">
        <v>0</v>
      </c>
      <c r="E501" s="3">
        <v>0</v>
      </c>
      <c r="F501" s="3">
        <v>0</v>
      </c>
      <c r="G501" s="3">
        <v>0</v>
      </c>
      <c r="H501" s="315">
        <v>0</v>
      </c>
      <c r="I501" s="2">
        <f t="shared" si="7"/>
        <v>0</v>
      </c>
    </row>
    <row r="502" spans="1:9" hidden="1" x14ac:dyDescent="0.25">
      <c r="A502" s="5">
        <v>146720</v>
      </c>
      <c r="B502" s="4" t="s">
        <v>1169</v>
      </c>
      <c r="C502" s="3">
        <v>0</v>
      </c>
      <c r="D502" s="3">
        <v>0</v>
      </c>
      <c r="E502" s="3">
        <v>0</v>
      </c>
      <c r="F502" s="3">
        <v>0</v>
      </c>
      <c r="G502" s="3">
        <v>0</v>
      </c>
      <c r="H502" s="315">
        <v>0</v>
      </c>
      <c r="I502" s="2">
        <f t="shared" si="7"/>
        <v>0</v>
      </c>
    </row>
    <row r="503" spans="1:9" hidden="1" x14ac:dyDescent="0.25">
      <c r="A503" s="5">
        <v>146725</v>
      </c>
      <c r="B503" s="4" t="s">
        <v>1168</v>
      </c>
      <c r="C503" s="3">
        <v>0</v>
      </c>
      <c r="D503" s="3">
        <v>0</v>
      </c>
      <c r="E503" s="3">
        <v>0</v>
      </c>
      <c r="F503" s="3">
        <v>0</v>
      </c>
      <c r="G503" s="3">
        <v>0</v>
      </c>
      <c r="H503" s="315">
        <v>0</v>
      </c>
      <c r="I503" s="2">
        <f t="shared" si="7"/>
        <v>0</v>
      </c>
    </row>
    <row r="504" spans="1:9" hidden="1" x14ac:dyDescent="0.25">
      <c r="A504" s="5">
        <v>146730</v>
      </c>
      <c r="B504" s="4" t="s">
        <v>1205</v>
      </c>
      <c r="C504" s="3">
        <v>0</v>
      </c>
      <c r="D504" s="3">
        <v>0</v>
      </c>
      <c r="E504" s="3">
        <v>0</v>
      </c>
      <c r="F504" s="3">
        <v>0</v>
      </c>
      <c r="G504" s="3">
        <v>0</v>
      </c>
      <c r="H504" s="315">
        <v>0</v>
      </c>
      <c r="I504" s="2">
        <f t="shared" si="7"/>
        <v>0</v>
      </c>
    </row>
    <row r="505" spans="1:9" x14ac:dyDescent="0.25">
      <c r="A505" s="5">
        <v>146800</v>
      </c>
      <c r="B505" s="4" t="s">
        <v>1204</v>
      </c>
      <c r="C505" s="3">
        <v>2896289653.96</v>
      </c>
      <c r="D505" s="3">
        <v>3162243847.0300002</v>
      </c>
      <c r="E505" s="3">
        <v>3466872846.0300002</v>
      </c>
      <c r="F505" s="3">
        <v>3459911776.0300002</v>
      </c>
      <c r="G505" s="3">
        <v>4285926301.0300002</v>
      </c>
      <c r="H505" s="315">
        <v>4354042804.0299997</v>
      </c>
      <c r="I505" s="2">
        <f t="shared" si="7"/>
        <v>4354042804.0299997</v>
      </c>
    </row>
    <row r="506" spans="1:9" x14ac:dyDescent="0.25">
      <c r="A506" s="5">
        <v>146805</v>
      </c>
      <c r="B506" s="4" t="s">
        <v>1203</v>
      </c>
      <c r="C506" s="3">
        <v>0</v>
      </c>
      <c r="D506" s="3">
        <v>0</v>
      </c>
      <c r="E506" s="3">
        <v>0</v>
      </c>
      <c r="F506" s="3">
        <v>0</v>
      </c>
      <c r="G506" s="3">
        <v>0</v>
      </c>
      <c r="H506" s="315">
        <v>4354042804.0299997</v>
      </c>
      <c r="I506" s="2">
        <f t="shared" si="7"/>
        <v>4354042804.0299997</v>
      </c>
    </row>
    <row r="507" spans="1:9" hidden="1" x14ac:dyDescent="0.25">
      <c r="A507" s="5">
        <v>146810</v>
      </c>
      <c r="B507" s="4" t="s">
        <v>1202</v>
      </c>
      <c r="C507" s="3">
        <v>0</v>
      </c>
      <c r="D507" s="3">
        <v>0</v>
      </c>
      <c r="E507" s="3">
        <v>0</v>
      </c>
      <c r="F507" s="3">
        <v>0</v>
      </c>
      <c r="G507" s="3">
        <v>0</v>
      </c>
      <c r="H507" s="315">
        <v>0</v>
      </c>
      <c r="I507" s="2">
        <f t="shared" si="7"/>
        <v>0</v>
      </c>
    </row>
    <row r="508" spans="1:9" x14ac:dyDescent="0.25">
      <c r="A508" s="5">
        <v>146900</v>
      </c>
      <c r="B508" s="4" t="s">
        <v>1201</v>
      </c>
      <c r="C508" s="3">
        <v>774659057</v>
      </c>
      <c r="D508" s="3">
        <v>786029151</v>
      </c>
      <c r="E508" s="3">
        <v>727701362</v>
      </c>
      <c r="F508" s="3">
        <v>772921526</v>
      </c>
      <c r="G508" s="3">
        <v>798520169</v>
      </c>
      <c r="H508" s="315">
        <v>783424928</v>
      </c>
      <c r="I508" s="2">
        <f t="shared" si="7"/>
        <v>798520169</v>
      </c>
    </row>
    <row r="509" spans="1:9" hidden="1" x14ac:dyDescent="0.25">
      <c r="A509" s="5">
        <v>146905</v>
      </c>
      <c r="B509" s="4" t="s">
        <v>1198</v>
      </c>
      <c r="C509" s="3">
        <v>0</v>
      </c>
      <c r="D509" s="3">
        <v>0</v>
      </c>
      <c r="E509" s="3">
        <v>0</v>
      </c>
      <c r="F509" s="3">
        <v>0</v>
      </c>
      <c r="G509" s="3">
        <v>0</v>
      </c>
      <c r="H509" s="315">
        <v>0</v>
      </c>
      <c r="I509" s="2">
        <f t="shared" si="7"/>
        <v>0</v>
      </c>
    </row>
    <row r="510" spans="1:9" hidden="1" x14ac:dyDescent="0.25">
      <c r="A510" s="5">
        <v>146910</v>
      </c>
      <c r="B510" s="4" t="s">
        <v>1197</v>
      </c>
      <c r="C510" s="3">
        <v>0</v>
      </c>
      <c r="D510" s="3">
        <v>0</v>
      </c>
      <c r="E510" s="3">
        <v>0</v>
      </c>
      <c r="F510" s="3">
        <v>0</v>
      </c>
      <c r="G510" s="3">
        <v>0</v>
      </c>
      <c r="H510" s="315">
        <v>0</v>
      </c>
      <c r="I510" s="2">
        <f t="shared" si="7"/>
        <v>0</v>
      </c>
    </row>
    <row r="511" spans="1:9" hidden="1" x14ac:dyDescent="0.25">
      <c r="A511" s="5">
        <v>146915</v>
      </c>
      <c r="B511" s="4" t="s">
        <v>190</v>
      </c>
      <c r="C511" s="3">
        <v>0</v>
      </c>
      <c r="D511" s="3">
        <v>0</v>
      </c>
      <c r="E511" s="3">
        <v>0</v>
      </c>
      <c r="F511" s="3">
        <v>0</v>
      </c>
      <c r="G511" s="3">
        <v>0</v>
      </c>
      <c r="H511" s="315">
        <v>0</v>
      </c>
      <c r="I511" s="2">
        <f t="shared" si="7"/>
        <v>0</v>
      </c>
    </row>
    <row r="512" spans="1:9" hidden="1" x14ac:dyDescent="0.25">
      <c r="A512" s="5">
        <v>146920</v>
      </c>
      <c r="B512" s="4" t="s">
        <v>189</v>
      </c>
      <c r="C512" s="3">
        <v>0</v>
      </c>
      <c r="D512" s="3">
        <v>0</v>
      </c>
      <c r="E512" s="3">
        <v>0</v>
      </c>
      <c r="F512" s="3">
        <v>0</v>
      </c>
      <c r="G512" s="3">
        <v>0</v>
      </c>
      <c r="H512" s="315">
        <v>0</v>
      </c>
      <c r="I512" s="2">
        <f t="shared" si="7"/>
        <v>0</v>
      </c>
    </row>
    <row r="513" spans="1:9" hidden="1" x14ac:dyDescent="0.25">
      <c r="A513" s="5">
        <v>146925</v>
      </c>
      <c r="B513" s="4" t="s">
        <v>188</v>
      </c>
      <c r="C513" s="3">
        <v>0</v>
      </c>
      <c r="D513" s="3">
        <v>0</v>
      </c>
      <c r="E513" s="3">
        <v>0</v>
      </c>
      <c r="F513" s="3">
        <v>0</v>
      </c>
      <c r="G513" s="3">
        <v>0</v>
      </c>
      <c r="H513" s="315">
        <v>0</v>
      </c>
      <c r="I513" s="2">
        <f t="shared" si="7"/>
        <v>0</v>
      </c>
    </row>
    <row r="514" spans="1:9" x14ac:dyDescent="0.25">
      <c r="A514" s="5">
        <v>146930</v>
      </c>
      <c r="B514" s="4" t="s">
        <v>1196</v>
      </c>
      <c r="C514" s="3">
        <v>774659057</v>
      </c>
      <c r="D514" s="3">
        <v>786029151</v>
      </c>
      <c r="E514" s="3">
        <v>727701362</v>
      </c>
      <c r="F514" s="3">
        <v>772921526</v>
      </c>
      <c r="G514" s="3">
        <v>798520169</v>
      </c>
      <c r="H514" s="315">
        <v>783424928</v>
      </c>
      <c r="I514" s="2">
        <f t="shared" si="7"/>
        <v>798520169</v>
      </c>
    </row>
    <row r="515" spans="1:9" hidden="1" x14ac:dyDescent="0.25">
      <c r="A515" s="5">
        <v>146935</v>
      </c>
      <c r="B515" s="4" t="s">
        <v>1195</v>
      </c>
      <c r="C515" s="3">
        <v>0</v>
      </c>
      <c r="D515" s="3">
        <v>0</v>
      </c>
      <c r="E515" s="3">
        <v>0</v>
      </c>
      <c r="F515" s="3">
        <v>0</v>
      </c>
      <c r="G515" s="3">
        <v>0</v>
      </c>
      <c r="H515" s="315">
        <v>0</v>
      </c>
      <c r="I515" s="2">
        <f t="shared" si="7"/>
        <v>0</v>
      </c>
    </row>
    <row r="516" spans="1:9" hidden="1" x14ac:dyDescent="0.25">
      <c r="A516" s="5">
        <v>146940</v>
      </c>
      <c r="B516" s="4" t="s">
        <v>185</v>
      </c>
      <c r="C516" s="3">
        <v>0</v>
      </c>
      <c r="D516" s="3">
        <v>0</v>
      </c>
      <c r="E516" s="3">
        <v>0</v>
      </c>
      <c r="F516" s="3">
        <v>0</v>
      </c>
      <c r="G516" s="3">
        <v>0</v>
      </c>
      <c r="H516" s="315">
        <v>0</v>
      </c>
      <c r="I516" s="2">
        <f t="shared" ref="I516:I579" si="8">MAX(C516:H516)</f>
        <v>0</v>
      </c>
    </row>
    <row r="517" spans="1:9" hidden="1" x14ac:dyDescent="0.25">
      <c r="A517" s="5">
        <v>146945</v>
      </c>
      <c r="B517" s="4" t="s">
        <v>184</v>
      </c>
      <c r="C517" s="3">
        <v>0</v>
      </c>
      <c r="D517" s="3">
        <v>0</v>
      </c>
      <c r="E517" s="3">
        <v>0</v>
      </c>
      <c r="F517" s="3">
        <v>0</v>
      </c>
      <c r="G517" s="3">
        <v>0</v>
      </c>
      <c r="H517" s="315">
        <v>0</v>
      </c>
      <c r="I517" s="2">
        <f t="shared" si="8"/>
        <v>0</v>
      </c>
    </row>
    <row r="518" spans="1:9" hidden="1" x14ac:dyDescent="0.25">
      <c r="A518" s="5">
        <v>146950</v>
      </c>
      <c r="B518" s="4" t="s">
        <v>183</v>
      </c>
      <c r="C518" s="3">
        <v>0</v>
      </c>
      <c r="D518" s="3">
        <v>0</v>
      </c>
      <c r="E518" s="3">
        <v>0</v>
      </c>
      <c r="F518" s="3">
        <v>0</v>
      </c>
      <c r="G518" s="3">
        <v>0</v>
      </c>
      <c r="H518" s="315">
        <v>0</v>
      </c>
      <c r="I518" s="2">
        <f t="shared" si="8"/>
        <v>0</v>
      </c>
    </row>
    <row r="519" spans="1:9" hidden="1" x14ac:dyDescent="0.25">
      <c r="A519" s="5">
        <v>147000</v>
      </c>
      <c r="B519" s="4" t="s">
        <v>1200</v>
      </c>
      <c r="C519" s="3">
        <v>0</v>
      </c>
      <c r="D519" s="3">
        <v>0</v>
      </c>
      <c r="E519" s="3">
        <v>0</v>
      </c>
      <c r="F519" s="3">
        <v>0</v>
      </c>
      <c r="G519" s="3">
        <v>0</v>
      </c>
      <c r="H519" s="315">
        <v>0</v>
      </c>
      <c r="I519" s="2">
        <f t="shared" si="8"/>
        <v>0</v>
      </c>
    </row>
    <row r="520" spans="1:9" hidden="1" x14ac:dyDescent="0.25">
      <c r="A520" s="5">
        <v>147005</v>
      </c>
      <c r="B520" s="4" t="s">
        <v>1198</v>
      </c>
      <c r="C520" s="3">
        <v>0</v>
      </c>
      <c r="D520" s="3">
        <v>0</v>
      </c>
      <c r="E520" s="3">
        <v>0</v>
      </c>
      <c r="F520" s="3">
        <v>0</v>
      </c>
      <c r="G520" s="3">
        <v>0</v>
      </c>
      <c r="H520" s="315">
        <v>0</v>
      </c>
      <c r="I520" s="2">
        <f t="shared" si="8"/>
        <v>0</v>
      </c>
    </row>
    <row r="521" spans="1:9" hidden="1" x14ac:dyDescent="0.25">
      <c r="A521" s="5">
        <v>147010</v>
      </c>
      <c r="B521" s="4" t="s">
        <v>1197</v>
      </c>
      <c r="C521" s="3">
        <v>0</v>
      </c>
      <c r="D521" s="3">
        <v>0</v>
      </c>
      <c r="E521" s="3">
        <v>0</v>
      </c>
      <c r="F521" s="3">
        <v>0</v>
      </c>
      <c r="G521" s="3">
        <v>0</v>
      </c>
      <c r="H521" s="315">
        <v>0</v>
      </c>
      <c r="I521" s="2">
        <f t="shared" si="8"/>
        <v>0</v>
      </c>
    </row>
    <row r="522" spans="1:9" hidden="1" x14ac:dyDescent="0.25">
      <c r="A522" s="5">
        <v>147015</v>
      </c>
      <c r="B522" s="4" t="s">
        <v>190</v>
      </c>
      <c r="C522" s="3">
        <v>0</v>
      </c>
      <c r="D522" s="3">
        <v>0</v>
      </c>
      <c r="E522" s="3">
        <v>0</v>
      </c>
      <c r="F522" s="3">
        <v>0</v>
      </c>
      <c r="G522" s="3">
        <v>0</v>
      </c>
      <c r="H522" s="315">
        <v>0</v>
      </c>
      <c r="I522" s="2">
        <f t="shared" si="8"/>
        <v>0</v>
      </c>
    </row>
    <row r="523" spans="1:9" hidden="1" x14ac:dyDescent="0.25">
      <c r="A523" s="5">
        <v>147020</v>
      </c>
      <c r="B523" s="4" t="s">
        <v>189</v>
      </c>
      <c r="C523" s="3">
        <v>0</v>
      </c>
      <c r="D523" s="3">
        <v>0</v>
      </c>
      <c r="E523" s="3">
        <v>0</v>
      </c>
      <c r="F523" s="3">
        <v>0</v>
      </c>
      <c r="G523" s="3">
        <v>0</v>
      </c>
      <c r="H523" s="315">
        <v>0</v>
      </c>
      <c r="I523" s="2">
        <f t="shared" si="8"/>
        <v>0</v>
      </c>
    </row>
    <row r="524" spans="1:9" hidden="1" x14ac:dyDescent="0.25">
      <c r="A524" s="5">
        <v>147025</v>
      </c>
      <c r="B524" s="4" t="s">
        <v>188</v>
      </c>
      <c r="C524" s="3">
        <v>0</v>
      </c>
      <c r="D524" s="3">
        <v>0</v>
      </c>
      <c r="E524" s="3">
        <v>0</v>
      </c>
      <c r="F524" s="3">
        <v>0</v>
      </c>
      <c r="G524" s="3">
        <v>0</v>
      </c>
      <c r="H524" s="315">
        <v>0</v>
      </c>
      <c r="I524" s="2">
        <f t="shared" si="8"/>
        <v>0</v>
      </c>
    </row>
    <row r="525" spans="1:9" hidden="1" x14ac:dyDescent="0.25">
      <c r="A525" s="5">
        <v>147030</v>
      </c>
      <c r="B525" s="4" t="s">
        <v>1196</v>
      </c>
      <c r="C525" s="3">
        <v>0</v>
      </c>
      <c r="D525" s="3">
        <v>0</v>
      </c>
      <c r="E525" s="3">
        <v>0</v>
      </c>
      <c r="F525" s="3">
        <v>0</v>
      </c>
      <c r="G525" s="3">
        <v>0</v>
      </c>
      <c r="H525" s="315">
        <v>0</v>
      </c>
      <c r="I525" s="2">
        <f t="shared" si="8"/>
        <v>0</v>
      </c>
    </row>
    <row r="526" spans="1:9" hidden="1" x14ac:dyDescent="0.25">
      <c r="A526" s="5">
        <v>147035</v>
      </c>
      <c r="B526" s="4" t="s">
        <v>1195</v>
      </c>
      <c r="C526" s="3">
        <v>0</v>
      </c>
      <c r="D526" s="3">
        <v>0</v>
      </c>
      <c r="E526" s="3">
        <v>0</v>
      </c>
      <c r="F526" s="3">
        <v>0</v>
      </c>
      <c r="G526" s="3">
        <v>0</v>
      </c>
      <c r="H526" s="315">
        <v>0</v>
      </c>
      <c r="I526" s="2">
        <f t="shared" si="8"/>
        <v>0</v>
      </c>
    </row>
    <row r="527" spans="1:9" hidden="1" x14ac:dyDescent="0.25">
      <c r="A527" s="5">
        <v>147040</v>
      </c>
      <c r="B527" s="4" t="s">
        <v>185</v>
      </c>
      <c r="C527" s="3">
        <v>0</v>
      </c>
      <c r="D527" s="3">
        <v>0</v>
      </c>
      <c r="E527" s="3">
        <v>0</v>
      </c>
      <c r="F527" s="3">
        <v>0</v>
      </c>
      <c r="G527" s="3">
        <v>0</v>
      </c>
      <c r="H527" s="315">
        <v>0</v>
      </c>
      <c r="I527" s="2">
        <f t="shared" si="8"/>
        <v>0</v>
      </c>
    </row>
    <row r="528" spans="1:9" hidden="1" x14ac:dyDescent="0.25">
      <c r="A528" s="5">
        <v>147045</v>
      </c>
      <c r="B528" s="4" t="s">
        <v>184</v>
      </c>
      <c r="C528" s="3">
        <v>0</v>
      </c>
      <c r="D528" s="3">
        <v>0</v>
      </c>
      <c r="E528" s="3">
        <v>0</v>
      </c>
      <c r="F528" s="3">
        <v>0</v>
      </c>
      <c r="G528" s="3">
        <v>0</v>
      </c>
      <c r="H528" s="315">
        <v>0</v>
      </c>
      <c r="I528" s="2">
        <f t="shared" si="8"/>
        <v>0</v>
      </c>
    </row>
    <row r="529" spans="1:9" hidden="1" x14ac:dyDescent="0.25">
      <c r="A529" s="5">
        <v>147050</v>
      </c>
      <c r="B529" s="4" t="s">
        <v>183</v>
      </c>
      <c r="C529" s="3">
        <v>0</v>
      </c>
      <c r="D529" s="3">
        <v>0</v>
      </c>
      <c r="E529" s="3">
        <v>0</v>
      </c>
      <c r="F529" s="3">
        <v>0</v>
      </c>
      <c r="G529" s="3">
        <v>0</v>
      </c>
      <c r="H529" s="315">
        <v>0</v>
      </c>
      <c r="I529" s="2">
        <f t="shared" si="8"/>
        <v>0</v>
      </c>
    </row>
    <row r="530" spans="1:9" hidden="1" x14ac:dyDescent="0.25">
      <c r="A530" s="5">
        <v>147100</v>
      </c>
      <c r="B530" s="4" t="s">
        <v>1199</v>
      </c>
      <c r="C530" s="3">
        <v>0</v>
      </c>
      <c r="D530" s="3">
        <v>0</v>
      </c>
      <c r="E530" s="3">
        <v>0</v>
      </c>
      <c r="F530" s="3">
        <v>0</v>
      </c>
      <c r="G530" s="3">
        <v>0</v>
      </c>
      <c r="H530" s="315">
        <v>0</v>
      </c>
      <c r="I530" s="2">
        <f t="shared" si="8"/>
        <v>0</v>
      </c>
    </row>
    <row r="531" spans="1:9" hidden="1" x14ac:dyDescent="0.25">
      <c r="A531" s="5">
        <v>147105</v>
      </c>
      <c r="B531" s="4" t="s">
        <v>1198</v>
      </c>
      <c r="C531" s="3">
        <v>0</v>
      </c>
      <c r="D531" s="3">
        <v>0</v>
      </c>
      <c r="E531" s="3">
        <v>0</v>
      </c>
      <c r="F531" s="3">
        <v>0</v>
      </c>
      <c r="G531" s="3">
        <v>0</v>
      </c>
      <c r="H531" s="315">
        <v>0</v>
      </c>
      <c r="I531" s="2">
        <f t="shared" si="8"/>
        <v>0</v>
      </c>
    </row>
    <row r="532" spans="1:9" hidden="1" x14ac:dyDescent="0.25">
      <c r="A532" s="5">
        <v>147110</v>
      </c>
      <c r="B532" s="4" t="s">
        <v>1197</v>
      </c>
      <c r="C532" s="3">
        <v>0</v>
      </c>
      <c r="D532" s="3">
        <v>0</v>
      </c>
      <c r="E532" s="3">
        <v>0</v>
      </c>
      <c r="F532" s="3">
        <v>0</v>
      </c>
      <c r="G532" s="3">
        <v>0</v>
      </c>
      <c r="H532" s="315">
        <v>0</v>
      </c>
      <c r="I532" s="2">
        <f t="shared" si="8"/>
        <v>0</v>
      </c>
    </row>
    <row r="533" spans="1:9" hidden="1" x14ac:dyDescent="0.25">
      <c r="A533" s="5">
        <v>147115</v>
      </c>
      <c r="B533" s="4" t="s">
        <v>190</v>
      </c>
      <c r="C533" s="3">
        <v>0</v>
      </c>
      <c r="D533" s="3">
        <v>0</v>
      </c>
      <c r="E533" s="3">
        <v>0</v>
      </c>
      <c r="F533" s="3">
        <v>0</v>
      </c>
      <c r="G533" s="3">
        <v>0</v>
      </c>
      <c r="H533" s="315">
        <v>0</v>
      </c>
      <c r="I533" s="2">
        <f t="shared" si="8"/>
        <v>0</v>
      </c>
    </row>
    <row r="534" spans="1:9" hidden="1" x14ac:dyDescent="0.25">
      <c r="A534" s="5">
        <v>147120</v>
      </c>
      <c r="B534" s="4" t="s">
        <v>189</v>
      </c>
      <c r="C534" s="3">
        <v>0</v>
      </c>
      <c r="D534" s="3">
        <v>0</v>
      </c>
      <c r="E534" s="3">
        <v>0</v>
      </c>
      <c r="F534" s="3">
        <v>0</v>
      </c>
      <c r="G534" s="3">
        <v>0</v>
      </c>
      <c r="H534" s="315">
        <v>0</v>
      </c>
      <c r="I534" s="2">
        <f t="shared" si="8"/>
        <v>0</v>
      </c>
    </row>
    <row r="535" spans="1:9" hidden="1" x14ac:dyDescent="0.25">
      <c r="A535" s="5">
        <v>147125</v>
      </c>
      <c r="B535" s="4" t="s">
        <v>188</v>
      </c>
      <c r="C535" s="3">
        <v>0</v>
      </c>
      <c r="D535" s="3">
        <v>0</v>
      </c>
      <c r="E535" s="3">
        <v>0</v>
      </c>
      <c r="F535" s="3">
        <v>0</v>
      </c>
      <c r="G535" s="3">
        <v>0</v>
      </c>
      <c r="H535" s="315">
        <v>0</v>
      </c>
      <c r="I535" s="2">
        <f t="shared" si="8"/>
        <v>0</v>
      </c>
    </row>
    <row r="536" spans="1:9" hidden="1" x14ac:dyDescent="0.25">
      <c r="A536" s="5">
        <v>147130</v>
      </c>
      <c r="B536" s="4" t="s">
        <v>1196</v>
      </c>
      <c r="C536" s="3">
        <v>0</v>
      </c>
      <c r="D536" s="3">
        <v>0</v>
      </c>
      <c r="E536" s="3">
        <v>0</v>
      </c>
      <c r="F536" s="3">
        <v>0</v>
      </c>
      <c r="G536" s="3">
        <v>0</v>
      </c>
      <c r="H536" s="315">
        <v>0</v>
      </c>
      <c r="I536" s="2">
        <f t="shared" si="8"/>
        <v>0</v>
      </c>
    </row>
    <row r="537" spans="1:9" hidden="1" x14ac:dyDescent="0.25">
      <c r="A537" s="5">
        <v>147135</v>
      </c>
      <c r="B537" s="4" t="s">
        <v>1195</v>
      </c>
      <c r="C537" s="3">
        <v>0</v>
      </c>
      <c r="D537" s="3">
        <v>0</v>
      </c>
      <c r="E537" s="3">
        <v>0</v>
      </c>
      <c r="F537" s="3">
        <v>0</v>
      </c>
      <c r="G537" s="3">
        <v>0</v>
      </c>
      <c r="H537" s="315">
        <v>0</v>
      </c>
      <c r="I537" s="2">
        <f t="shared" si="8"/>
        <v>0</v>
      </c>
    </row>
    <row r="538" spans="1:9" hidden="1" x14ac:dyDescent="0.25">
      <c r="A538" s="5">
        <v>147140</v>
      </c>
      <c r="B538" s="4" t="s">
        <v>185</v>
      </c>
      <c r="C538" s="3">
        <v>0</v>
      </c>
      <c r="D538" s="3">
        <v>0</v>
      </c>
      <c r="E538" s="3">
        <v>0</v>
      </c>
      <c r="F538" s="3">
        <v>0</v>
      </c>
      <c r="G538" s="3">
        <v>0</v>
      </c>
      <c r="H538" s="315">
        <v>0</v>
      </c>
      <c r="I538" s="2">
        <f t="shared" si="8"/>
        <v>0</v>
      </c>
    </row>
    <row r="539" spans="1:9" hidden="1" x14ac:dyDescent="0.25">
      <c r="A539" s="5">
        <v>147145</v>
      </c>
      <c r="B539" s="4" t="s">
        <v>184</v>
      </c>
      <c r="C539" s="3">
        <v>0</v>
      </c>
      <c r="D539" s="3">
        <v>0</v>
      </c>
      <c r="E539" s="3">
        <v>0</v>
      </c>
      <c r="F539" s="3">
        <v>0</v>
      </c>
      <c r="G539" s="3">
        <v>0</v>
      </c>
      <c r="H539" s="315">
        <v>0</v>
      </c>
      <c r="I539" s="2">
        <f t="shared" si="8"/>
        <v>0</v>
      </c>
    </row>
    <row r="540" spans="1:9" hidden="1" x14ac:dyDescent="0.25">
      <c r="A540" s="5">
        <v>147150</v>
      </c>
      <c r="B540" s="4" t="s">
        <v>183</v>
      </c>
      <c r="C540" s="3">
        <v>0</v>
      </c>
      <c r="D540" s="3">
        <v>0</v>
      </c>
      <c r="E540" s="3">
        <v>0</v>
      </c>
      <c r="F540" s="3">
        <v>0</v>
      </c>
      <c r="G540" s="3">
        <v>0</v>
      </c>
      <c r="H540" s="315">
        <v>0</v>
      </c>
      <c r="I540" s="2">
        <f t="shared" si="8"/>
        <v>0</v>
      </c>
    </row>
    <row r="541" spans="1:9" hidden="1" x14ac:dyDescent="0.25">
      <c r="A541" s="5">
        <v>147200</v>
      </c>
      <c r="B541" s="4" t="s">
        <v>1194</v>
      </c>
      <c r="C541" s="3">
        <v>0</v>
      </c>
      <c r="D541" s="3">
        <v>0</v>
      </c>
      <c r="E541" s="3">
        <v>0</v>
      </c>
      <c r="F541" s="3">
        <v>0</v>
      </c>
      <c r="G541" s="3">
        <v>0</v>
      </c>
      <c r="H541" s="315">
        <v>0</v>
      </c>
      <c r="I541" s="2">
        <f t="shared" si="8"/>
        <v>0</v>
      </c>
    </row>
    <row r="542" spans="1:9" hidden="1" x14ac:dyDescent="0.25">
      <c r="A542" s="5">
        <v>147205</v>
      </c>
      <c r="B542" s="4" t="s">
        <v>1193</v>
      </c>
      <c r="C542" s="3">
        <v>0</v>
      </c>
      <c r="D542" s="3">
        <v>0</v>
      </c>
      <c r="E542" s="3">
        <v>0</v>
      </c>
      <c r="F542" s="3">
        <v>0</v>
      </c>
      <c r="G542" s="3">
        <v>0</v>
      </c>
      <c r="H542" s="315">
        <v>0</v>
      </c>
      <c r="I542" s="2">
        <f t="shared" si="8"/>
        <v>0</v>
      </c>
    </row>
    <row r="543" spans="1:9" hidden="1" x14ac:dyDescent="0.25">
      <c r="A543" s="5">
        <v>147210</v>
      </c>
      <c r="B543" s="4" t="s">
        <v>1192</v>
      </c>
      <c r="C543" s="3">
        <v>0</v>
      </c>
      <c r="D543" s="3">
        <v>0</v>
      </c>
      <c r="E543" s="3">
        <v>0</v>
      </c>
      <c r="F543" s="3">
        <v>0</v>
      </c>
      <c r="G543" s="3">
        <v>0</v>
      </c>
      <c r="H543" s="315">
        <v>0</v>
      </c>
      <c r="I543" s="2">
        <f t="shared" si="8"/>
        <v>0</v>
      </c>
    </row>
    <row r="544" spans="1:9" hidden="1" x14ac:dyDescent="0.25">
      <c r="A544" s="5">
        <v>147215</v>
      </c>
      <c r="B544" s="4" t="s">
        <v>1191</v>
      </c>
      <c r="C544" s="3">
        <v>0</v>
      </c>
      <c r="D544" s="3">
        <v>0</v>
      </c>
      <c r="E544" s="3">
        <v>0</v>
      </c>
      <c r="F544" s="3">
        <v>0</v>
      </c>
      <c r="G544" s="3">
        <v>0</v>
      </c>
      <c r="H544" s="315">
        <v>0</v>
      </c>
      <c r="I544" s="2">
        <f t="shared" si="8"/>
        <v>0</v>
      </c>
    </row>
    <row r="545" spans="1:9" hidden="1" x14ac:dyDescent="0.25">
      <c r="A545" s="5">
        <v>147220</v>
      </c>
      <c r="B545" s="4" t="s">
        <v>1190</v>
      </c>
      <c r="C545" s="3">
        <v>0</v>
      </c>
      <c r="D545" s="3">
        <v>0</v>
      </c>
      <c r="E545" s="3">
        <v>0</v>
      </c>
      <c r="F545" s="3">
        <v>0</v>
      </c>
      <c r="G545" s="3">
        <v>0</v>
      </c>
      <c r="H545" s="315">
        <v>0</v>
      </c>
      <c r="I545" s="2">
        <f t="shared" si="8"/>
        <v>0</v>
      </c>
    </row>
    <row r="546" spans="1:9" hidden="1" x14ac:dyDescent="0.25">
      <c r="A546" s="5">
        <v>147225</v>
      </c>
      <c r="B546" s="4" t="s">
        <v>1189</v>
      </c>
      <c r="C546" s="3">
        <v>0</v>
      </c>
      <c r="D546" s="3">
        <v>0</v>
      </c>
      <c r="E546" s="3">
        <v>0</v>
      </c>
      <c r="F546" s="3">
        <v>0</v>
      </c>
      <c r="G546" s="3">
        <v>0</v>
      </c>
      <c r="H546" s="315">
        <v>0</v>
      </c>
      <c r="I546" s="2">
        <f t="shared" si="8"/>
        <v>0</v>
      </c>
    </row>
    <row r="547" spans="1:9" hidden="1" x14ac:dyDescent="0.25">
      <c r="A547" s="5">
        <v>147230</v>
      </c>
      <c r="B547" s="4" t="s">
        <v>1188</v>
      </c>
      <c r="C547" s="3">
        <v>0</v>
      </c>
      <c r="D547" s="3">
        <v>0</v>
      </c>
      <c r="E547" s="3">
        <v>0</v>
      </c>
      <c r="F547" s="3">
        <v>0</v>
      </c>
      <c r="G547" s="3">
        <v>0</v>
      </c>
      <c r="H547" s="315">
        <v>0</v>
      </c>
      <c r="I547" s="2">
        <f t="shared" si="8"/>
        <v>0</v>
      </c>
    </row>
    <row r="548" spans="1:9" hidden="1" x14ac:dyDescent="0.25">
      <c r="A548" s="5">
        <v>147235</v>
      </c>
      <c r="B548" s="4" t="s">
        <v>1187</v>
      </c>
      <c r="C548" s="3">
        <v>0</v>
      </c>
      <c r="D548" s="3">
        <v>0</v>
      </c>
      <c r="E548" s="3">
        <v>0</v>
      </c>
      <c r="F548" s="3">
        <v>0</v>
      </c>
      <c r="G548" s="3">
        <v>0</v>
      </c>
      <c r="H548" s="315">
        <v>0</v>
      </c>
      <c r="I548" s="2">
        <f t="shared" si="8"/>
        <v>0</v>
      </c>
    </row>
    <row r="549" spans="1:9" hidden="1" x14ac:dyDescent="0.25">
      <c r="A549" s="5">
        <v>147240</v>
      </c>
      <c r="B549" s="4" t="s">
        <v>1186</v>
      </c>
      <c r="C549" s="3">
        <v>0</v>
      </c>
      <c r="D549" s="3">
        <v>0</v>
      </c>
      <c r="E549" s="3">
        <v>0</v>
      </c>
      <c r="F549" s="3">
        <v>0</v>
      </c>
      <c r="G549" s="3">
        <v>0</v>
      </c>
      <c r="H549" s="315">
        <v>0</v>
      </c>
      <c r="I549" s="2">
        <f t="shared" si="8"/>
        <v>0</v>
      </c>
    </row>
    <row r="550" spans="1:9" hidden="1" x14ac:dyDescent="0.25">
      <c r="A550" s="5">
        <v>147245</v>
      </c>
      <c r="B550" s="4" t="s">
        <v>1185</v>
      </c>
      <c r="C550" s="3">
        <v>0</v>
      </c>
      <c r="D550" s="3">
        <v>0</v>
      </c>
      <c r="E550" s="3">
        <v>0</v>
      </c>
      <c r="F550" s="3">
        <v>0</v>
      </c>
      <c r="G550" s="3">
        <v>0</v>
      </c>
      <c r="H550" s="315">
        <v>0</v>
      </c>
      <c r="I550" s="2">
        <f t="shared" si="8"/>
        <v>0</v>
      </c>
    </row>
    <row r="551" spans="1:9" hidden="1" x14ac:dyDescent="0.25">
      <c r="A551" s="5">
        <v>147250</v>
      </c>
      <c r="B551" s="4" t="s">
        <v>1184</v>
      </c>
      <c r="C551" s="3">
        <v>0</v>
      </c>
      <c r="D551" s="3">
        <v>0</v>
      </c>
      <c r="E551" s="3">
        <v>0</v>
      </c>
      <c r="F551" s="3">
        <v>0</v>
      </c>
      <c r="G551" s="3">
        <v>0</v>
      </c>
      <c r="H551" s="315">
        <v>0</v>
      </c>
      <c r="I551" s="2">
        <f t="shared" si="8"/>
        <v>0</v>
      </c>
    </row>
    <row r="552" spans="1:9" hidden="1" x14ac:dyDescent="0.25">
      <c r="A552" s="5">
        <v>147300</v>
      </c>
      <c r="B552" s="4" t="s">
        <v>1183</v>
      </c>
      <c r="C552" s="3">
        <v>0</v>
      </c>
      <c r="D552" s="3">
        <v>0</v>
      </c>
      <c r="E552" s="3">
        <v>0</v>
      </c>
      <c r="F552" s="3">
        <v>0</v>
      </c>
      <c r="G552" s="3">
        <v>0</v>
      </c>
      <c r="H552" s="315">
        <v>0</v>
      </c>
      <c r="I552" s="2">
        <f t="shared" si="8"/>
        <v>0</v>
      </c>
    </row>
    <row r="553" spans="1:9" hidden="1" x14ac:dyDescent="0.25">
      <c r="A553" s="5">
        <v>147305</v>
      </c>
      <c r="B553" s="4" t="s">
        <v>1182</v>
      </c>
      <c r="C553" s="3">
        <v>0</v>
      </c>
      <c r="D553" s="3">
        <v>0</v>
      </c>
      <c r="E553" s="3">
        <v>0</v>
      </c>
      <c r="F553" s="3">
        <v>0</v>
      </c>
      <c r="G553" s="3">
        <v>0</v>
      </c>
      <c r="H553" s="315">
        <v>0</v>
      </c>
      <c r="I553" s="2">
        <f t="shared" si="8"/>
        <v>0</v>
      </c>
    </row>
    <row r="554" spans="1:9" hidden="1" x14ac:dyDescent="0.25">
      <c r="A554" s="5">
        <v>147310</v>
      </c>
      <c r="B554" s="4" t="s">
        <v>1181</v>
      </c>
      <c r="C554" s="3">
        <v>0</v>
      </c>
      <c r="D554" s="3">
        <v>0</v>
      </c>
      <c r="E554" s="3">
        <v>0</v>
      </c>
      <c r="F554" s="3">
        <v>0</v>
      </c>
      <c r="G554" s="3">
        <v>0</v>
      </c>
      <c r="H554" s="315">
        <v>0</v>
      </c>
      <c r="I554" s="2">
        <f t="shared" si="8"/>
        <v>0</v>
      </c>
    </row>
    <row r="555" spans="1:9" hidden="1" x14ac:dyDescent="0.25">
      <c r="A555" s="5">
        <v>147315</v>
      </c>
      <c r="B555" s="4" t="s">
        <v>1180</v>
      </c>
      <c r="C555" s="3">
        <v>0</v>
      </c>
      <c r="D555" s="3">
        <v>0</v>
      </c>
      <c r="E555" s="3">
        <v>0</v>
      </c>
      <c r="F555" s="3">
        <v>0</v>
      </c>
      <c r="G555" s="3">
        <v>0</v>
      </c>
      <c r="H555" s="315">
        <v>0</v>
      </c>
      <c r="I555" s="2">
        <f t="shared" si="8"/>
        <v>0</v>
      </c>
    </row>
    <row r="556" spans="1:9" hidden="1" x14ac:dyDescent="0.25">
      <c r="A556" s="5">
        <v>147320</v>
      </c>
      <c r="B556" s="4" t="s">
        <v>1179</v>
      </c>
      <c r="C556" s="3">
        <v>0</v>
      </c>
      <c r="D556" s="3">
        <v>0</v>
      </c>
      <c r="E556" s="3">
        <v>0</v>
      </c>
      <c r="F556" s="3">
        <v>0</v>
      </c>
      <c r="G556" s="3">
        <v>0</v>
      </c>
      <c r="H556" s="315">
        <v>0</v>
      </c>
      <c r="I556" s="2">
        <f t="shared" si="8"/>
        <v>0</v>
      </c>
    </row>
    <row r="557" spans="1:9" hidden="1" x14ac:dyDescent="0.25">
      <c r="A557" s="5">
        <v>147325</v>
      </c>
      <c r="B557" s="4" t="s">
        <v>1178</v>
      </c>
      <c r="C557" s="3">
        <v>0</v>
      </c>
      <c r="D557" s="3">
        <v>0</v>
      </c>
      <c r="E557" s="3">
        <v>0</v>
      </c>
      <c r="F557" s="3">
        <v>0</v>
      </c>
      <c r="G557" s="3">
        <v>0</v>
      </c>
      <c r="H557" s="315">
        <v>0</v>
      </c>
      <c r="I557" s="2">
        <f t="shared" si="8"/>
        <v>0</v>
      </c>
    </row>
    <row r="558" spans="1:9" hidden="1" x14ac:dyDescent="0.25">
      <c r="A558" s="5">
        <v>147330</v>
      </c>
      <c r="B558" s="4" t="s">
        <v>1177</v>
      </c>
      <c r="C558" s="3">
        <v>0</v>
      </c>
      <c r="D558" s="3">
        <v>0</v>
      </c>
      <c r="E558" s="3">
        <v>0</v>
      </c>
      <c r="F558" s="3">
        <v>0</v>
      </c>
      <c r="G558" s="3">
        <v>0</v>
      </c>
      <c r="H558" s="315">
        <v>0</v>
      </c>
      <c r="I558" s="2">
        <f t="shared" si="8"/>
        <v>0</v>
      </c>
    </row>
    <row r="559" spans="1:9" hidden="1" x14ac:dyDescent="0.25">
      <c r="A559" s="5">
        <v>147395</v>
      </c>
      <c r="B559" s="4" t="s">
        <v>1176</v>
      </c>
      <c r="C559" s="3">
        <v>0</v>
      </c>
      <c r="D559" s="3">
        <v>0</v>
      </c>
      <c r="E559" s="3">
        <v>0</v>
      </c>
      <c r="F559" s="3">
        <v>0</v>
      </c>
      <c r="G559" s="3">
        <v>0</v>
      </c>
      <c r="H559" s="315">
        <v>0</v>
      </c>
      <c r="I559" s="2">
        <f t="shared" si="8"/>
        <v>0</v>
      </c>
    </row>
    <row r="560" spans="1:9" hidden="1" x14ac:dyDescent="0.25">
      <c r="A560" s="5">
        <v>147399</v>
      </c>
      <c r="B560" s="4" t="s">
        <v>1175</v>
      </c>
      <c r="C560" s="3">
        <v>0</v>
      </c>
      <c r="D560" s="3">
        <v>0</v>
      </c>
      <c r="E560" s="3">
        <v>0</v>
      </c>
      <c r="F560" s="3">
        <v>0</v>
      </c>
      <c r="G560" s="3">
        <v>0</v>
      </c>
      <c r="H560" s="315">
        <v>0</v>
      </c>
      <c r="I560" s="2">
        <f t="shared" si="8"/>
        <v>0</v>
      </c>
    </row>
    <row r="561" spans="1:9" hidden="1" x14ac:dyDescent="0.25">
      <c r="A561" s="5">
        <v>147400</v>
      </c>
      <c r="B561" s="4" t="s">
        <v>1174</v>
      </c>
      <c r="C561" s="3">
        <v>0</v>
      </c>
      <c r="D561" s="3">
        <v>0</v>
      </c>
      <c r="E561" s="3">
        <v>0</v>
      </c>
      <c r="F561" s="3">
        <v>0</v>
      </c>
      <c r="G561" s="3">
        <v>0</v>
      </c>
      <c r="H561" s="315">
        <v>0</v>
      </c>
      <c r="I561" s="2">
        <f t="shared" si="8"/>
        <v>0</v>
      </c>
    </row>
    <row r="562" spans="1:9" hidden="1" x14ac:dyDescent="0.25">
      <c r="A562" s="5">
        <v>147405</v>
      </c>
      <c r="B562" s="4" t="s">
        <v>1172</v>
      </c>
      <c r="C562" s="3">
        <v>0</v>
      </c>
      <c r="D562" s="3">
        <v>0</v>
      </c>
      <c r="E562" s="3">
        <v>0</v>
      </c>
      <c r="F562" s="3">
        <v>0</v>
      </c>
      <c r="G562" s="3">
        <v>0</v>
      </c>
      <c r="H562" s="315">
        <v>0</v>
      </c>
      <c r="I562" s="2">
        <f t="shared" si="8"/>
        <v>0</v>
      </c>
    </row>
    <row r="563" spans="1:9" hidden="1" x14ac:dyDescent="0.25">
      <c r="A563" s="5">
        <v>147410</v>
      </c>
      <c r="B563" s="4" t="s">
        <v>1171</v>
      </c>
      <c r="C563" s="3">
        <v>0</v>
      </c>
      <c r="D563" s="3">
        <v>0</v>
      </c>
      <c r="E563" s="3">
        <v>0</v>
      </c>
      <c r="F563" s="3">
        <v>0</v>
      </c>
      <c r="G563" s="3">
        <v>0</v>
      </c>
      <c r="H563" s="315">
        <v>0</v>
      </c>
      <c r="I563" s="2">
        <f t="shared" si="8"/>
        <v>0</v>
      </c>
    </row>
    <row r="564" spans="1:9" hidden="1" x14ac:dyDescent="0.25">
      <c r="A564" s="5">
        <v>147415</v>
      </c>
      <c r="B564" s="4" t="s">
        <v>1170</v>
      </c>
      <c r="C564" s="3">
        <v>0</v>
      </c>
      <c r="D564" s="3">
        <v>0</v>
      </c>
      <c r="E564" s="3">
        <v>0</v>
      </c>
      <c r="F564" s="3">
        <v>0</v>
      </c>
      <c r="G564" s="3">
        <v>0</v>
      </c>
      <c r="H564" s="315">
        <v>0</v>
      </c>
      <c r="I564" s="2">
        <f t="shared" si="8"/>
        <v>0</v>
      </c>
    </row>
    <row r="565" spans="1:9" hidden="1" x14ac:dyDescent="0.25">
      <c r="A565" s="5">
        <v>147420</v>
      </c>
      <c r="B565" s="4" t="s">
        <v>1169</v>
      </c>
      <c r="C565" s="3">
        <v>0</v>
      </c>
      <c r="D565" s="3">
        <v>0</v>
      </c>
      <c r="E565" s="3">
        <v>0</v>
      </c>
      <c r="F565" s="3">
        <v>0</v>
      </c>
      <c r="G565" s="3">
        <v>0</v>
      </c>
      <c r="H565" s="315">
        <v>0</v>
      </c>
      <c r="I565" s="2">
        <f t="shared" si="8"/>
        <v>0</v>
      </c>
    </row>
    <row r="566" spans="1:9" hidden="1" x14ac:dyDescent="0.25">
      <c r="A566" s="5">
        <v>147425</v>
      </c>
      <c r="B566" s="4" t="s">
        <v>1168</v>
      </c>
      <c r="C566" s="3">
        <v>0</v>
      </c>
      <c r="D566" s="3">
        <v>0</v>
      </c>
      <c r="E566" s="3">
        <v>0</v>
      </c>
      <c r="F566" s="3">
        <v>0</v>
      </c>
      <c r="G566" s="3">
        <v>0</v>
      </c>
      <c r="H566" s="315">
        <v>0</v>
      </c>
      <c r="I566" s="2">
        <f t="shared" si="8"/>
        <v>0</v>
      </c>
    </row>
    <row r="567" spans="1:9" hidden="1" x14ac:dyDescent="0.25">
      <c r="A567" s="5">
        <v>147500</v>
      </c>
      <c r="B567" s="4" t="s">
        <v>1173</v>
      </c>
      <c r="C567" s="3">
        <v>0</v>
      </c>
      <c r="D567" s="3">
        <v>0</v>
      </c>
      <c r="E567" s="3">
        <v>0</v>
      </c>
      <c r="F567" s="3">
        <v>0</v>
      </c>
      <c r="G567" s="3">
        <v>0</v>
      </c>
      <c r="H567" s="315">
        <v>0</v>
      </c>
      <c r="I567" s="2">
        <f t="shared" si="8"/>
        <v>0</v>
      </c>
    </row>
    <row r="568" spans="1:9" hidden="1" x14ac:dyDescent="0.25">
      <c r="A568" s="5">
        <v>147505</v>
      </c>
      <c r="B568" s="4" t="s">
        <v>1172</v>
      </c>
      <c r="C568" s="3">
        <v>0</v>
      </c>
      <c r="D568" s="3">
        <v>0</v>
      </c>
      <c r="E568" s="3">
        <v>0</v>
      </c>
      <c r="F568" s="3">
        <v>0</v>
      </c>
      <c r="G568" s="3">
        <v>0</v>
      </c>
      <c r="H568" s="315">
        <v>0</v>
      </c>
      <c r="I568" s="2">
        <f t="shared" si="8"/>
        <v>0</v>
      </c>
    </row>
    <row r="569" spans="1:9" hidden="1" x14ac:dyDescent="0.25">
      <c r="A569" s="5">
        <v>147510</v>
      </c>
      <c r="B569" s="4" t="s">
        <v>1171</v>
      </c>
      <c r="C569" s="3">
        <v>0</v>
      </c>
      <c r="D569" s="3">
        <v>0</v>
      </c>
      <c r="E569" s="3">
        <v>0</v>
      </c>
      <c r="F569" s="3">
        <v>0</v>
      </c>
      <c r="G569" s="3">
        <v>0</v>
      </c>
      <c r="H569" s="315">
        <v>0</v>
      </c>
      <c r="I569" s="2">
        <f t="shared" si="8"/>
        <v>0</v>
      </c>
    </row>
    <row r="570" spans="1:9" hidden="1" x14ac:dyDescent="0.25">
      <c r="A570" s="5">
        <v>147515</v>
      </c>
      <c r="B570" s="4" t="s">
        <v>1170</v>
      </c>
      <c r="C570" s="3">
        <v>0</v>
      </c>
      <c r="D570" s="3">
        <v>0</v>
      </c>
      <c r="E570" s="3">
        <v>0</v>
      </c>
      <c r="F570" s="3">
        <v>0</v>
      </c>
      <c r="G570" s="3">
        <v>0</v>
      </c>
      <c r="H570" s="315">
        <v>0</v>
      </c>
      <c r="I570" s="2">
        <f t="shared" si="8"/>
        <v>0</v>
      </c>
    </row>
    <row r="571" spans="1:9" hidden="1" x14ac:dyDescent="0.25">
      <c r="A571" s="5">
        <v>147520</v>
      </c>
      <c r="B571" s="4" t="s">
        <v>1169</v>
      </c>
      <c r="C571" s="3">
        <v>0</v>
      </c>
      <c r="D571" s="3">
        <v>0</v>
      </c>
      <c r="E571" s="3">
        <v>0</v>
      </c>
      <c r="F571" s="3">
        <v>0</v>
      </c>
      <c r="G571" s="3">
        <v>0</v>
      </c>
      <c r="H571" s="315">
        <v>0</v>
      </c>
      <c r="I571" s="2">
        <f t="shared" si="8"/>
        <v>0</v>
      </c>
    </row>
    <row r="572" spans="1:9" hidden="1" x14ac:dyDescent="0.25">
      <c r="A572" s="5">
        <v>147525</v>
      </c>
      <c r="B572" s="4" t="s">
        <v>1168</v>
      </c>
      <c r="C572" s="3">
        <v>0</v>
      </c>
      <c r="D572" s="3">
        <v>0</v>
      </c>
      <c r="E572" s="3">
        <v>0</v>
      </c>
      <c r="F572" s="3">
        <v>0</v>
      </c>
      <c r="G572" s="3">
        <v>0</v>
      </c>
      <c r="H572" s="315">
        <v>0</v>
      </c>
      <c r="I572" s="2">
        <f t="shared" si="8"/>
        <v>0</v>
      </c>
    </row>
    <row r="573" spans="1:9" hidden="1" x14ac:dyDescent="0.25">
      <c r="A573" s="5">
        <v>150000</v>
      </c>
      <c r="B573" s="4" t="s">
        <v>1167</v>
      </c>
      <c r="C573" s="3">
        <v>0</v>
      </c>
      <c r="D573" s="3">
        <v>0</v>
      </c>
      <c r="E573" s="3">
        <v>0</v>
      </c>
      <c r="F573" s="3">
        <v>0</v>
      </c>
      <c r="G573" s="3">
        <v>0</v>
      </c>
      <c r="H573" s="315">
        <v>0</v>
      </c>
      <c r="I573" s="2">
        <f t="shared" si="8"/>
        <v>0</v>
      </c>
    </row>
    <row r="574" spans="1:9" hidden="1" x14ac:dyDescent="0.25">
      <c r="A574" s="5">
        <v>150500</v>
      </c>
      <c r="B574" s="4" t="s">
        <v>1166</v>
      </c>
      <c r="C574" s="3">
        <v>0</v>
      </c>
      <c r="D574" s="3">
        <v>0</v>
      </c>
      <c r="E574" s="3">
        <v>0</v>
      </c>
      <c r="F574" s="3">
        <v>0</v>
      </c>
      <c r="G574" s="3">
        <v>0</v>
      </c>
      <c r="H574" s="315">
        <v>0</v>
      </c>
      <c r="I574" s="2">
        <f t="shared" si="8"/>
        <v>0</v>
      </c>
    </row>
    <row r="575" spans="1:9" hidden="1" x14ac:dyDescent="0.25">
      <c r="A575" s="5">
        <v>150505</v>
      </c>
      <c r="B575" s="4" t="s">
        <v>511</v>
      </c>
      <c r="C575" s="3">
        <v>0</v>
      </c>
      <c r="D575" s="3">
        <v>0</v>
      </c>
      <c r="E575" s="3">
        <v>0</v>
      </c>
      <c r="F575" s="3">
        <v>0</v>
      </c>
      <c r="G575" s="3">
        <v>0</v>
      </c>
      <c r="H575" s="315">
        <v>0</v>
      </c>
      <c r="I575" s="2">
        <f t="shared" si="8"/>
        <v>0</v>
      </c>
    </row>
    <row r="576" spans="1:9" hidden="1" x14ac:dyDescent="0.25">
      <c r="A576" s="5">
        <v>150510</v>
      </c>
      <c r="B576" s="4" t="s">
        <v>512</v>
      </c>
      <c r="C576" s="3">
        <v>0</v>
      </c>
      <c r="D576" s="3">
        <v>0</v>
      </c>
      <c r="E576" s="3">
        <v>0</v>
      </c>
      <c r="F576" s="3">
        <v>0</v>
      </c>
      <c r="G576" s="3">
        <v>0</v>
      </c>
      <c r="H576" s="315">
        <v>0</v>
      </c>
      <c r="I576" s="2">
        <f t="shared" si="8"/>
        <v>0</v>
      </c>
    </row>
    <row r="577" spans="1:9" hidden="1" x14ac:dyDescent="0.25">
      <c r="A577" s="5">
        <v>150515</v>
      </c>
      <c r="B577" s="4" t="s">
        <v>510</v>
      </c>
      <c r="C577" s="3">
        <v>0</v>
      </c>
      <c r="D577" s="3">
        <v>0</v>
      </c>
      <c r="E577" s="3">
        <v>0</v>
      </c>
      <c r="F577" s="3">
        <v>0</v>
      </c>
      <c r="G577" s="3">
        <v>0</v>
      </c>
      <c r="H577" s="315">
        <v>0</v>
      </c>
      <c r="I577" s="2">
        <f t="shared" si="8"/>
        <v>0</v>
      </c>
    </row>
    <row r="578" spans="1:9" hidden="1" x14ac:dyDescent="0.25">
      <c r="A578" s="5">
        <v>150520</v>
      </c>
      <c r="B578" s="4" t="s">
        <v>213</v>
      </c>
      <c r="C578" s="3">
        <v>0</v>
      </c>
      <c r="D578" s="3">
        <v>0</v>
      </c>
      <c r="E578" s="3">
        <v>0</v>
      </c>
      <c r="F578" s="3">
        <v>0</v>
      </c>
      <c r="G578" s="3">
        <v>0</v>
      </c>
      <c r="H578" s="315">
        <v>0</v>
      </c>
      <c r="I578" s="2">
        <f t="shared" si="8"/>
        <v>0</v>
      </c>
    </row>
    <row r="579" spans="1:9" hidden="1" x14ac:dyDescent="0.25">
      <c r="A579" s="5">
        <v>150525</v>
      </c>
      <c r="B579" s="4" t="s">
        <v>1165</v>
      </c>
      <c r="C579" s="3">
        <v>0</v>
      </c>
      <c r="D579" s="3">
        <v>0</v>
      </c>
      <c r="E579" s="3">
        <v>0</v>
      </c>
      <c r="F579" s="3">
        <v>0</v>
      </c>
      <c r="G579" s="3">
        <v>0</v>
      </c>
      <c r="H579" s="315">
        <v>0</v>
      </c>
      <c r="I579" s="2">
        <f t="shared" si="8"/>
        <v>0</v>
      </c>
    </row>
    <row r="580" spans="1:9" hidden="1" x14ac:dyDescent="0.25">
      <c r="A580" s="5">
        <v>150599</v>
      </c>
      <c r="B580" s="4" t="s">
        <v>1164</v>
      </c>
      <c r="C580" s="3">
        <v>0</v>
      </c>
      <c r="D580" s="3">
        <v>0</v>
      </c>
      <c r="E580" s="3">
        <v>0</v>
      </c>
      <c r="F580" s="3">
        <v>0</v>
      </c>
      <c r="G580" s="3">
        <v>0</v>
      </c>
      <c r="H580" s="315">
        <v>0</v>
      </c>
      <c r="I580" s="2">
        <f t="shared" ref="I580:I643" si="9">MAX(C580:H580)</f>
        <v>0</v>
      </c>
    </row>
    <row r="581" spans="1:9" hidden="1" x14ac:dyDescent="0.25">
      <c r="A581" s="5">
        <v>151000</v>
      </c>
      <c r="B581" s="4" t="s">
        <v>1163</v>
      </c>
      <c r="C581" s="3">
        <v>0</v>
      </c>
      <c r="D581" s="3">
        <v>0</v>
      </c>
      <c r="E581" s="3">
        <v>0</v>
      </c>
      <c r="F581" s="3">
        <v>0</v>
      </c>
      <c r="G581" s="3">
        <v>0</v>
      </c>
      <c r="H581" s="315">
        <v>0</v>
      </c>
      <c r="I581" s="2">
        <f t="shared" si="9"/>
        <v>0</v>
      </c>
    </row>
    <row r="582" spans="1:9" hidden="1" x14ac:dyDescent="0.25">
      <c r="A582" s="5">
        <v>151005</v>
      </c>
      <c r="B582" s="4" t="s">
        <v>512</v>
      </c>
      <c r="C582" s="3">
        <v>0</v>
      </c>
      <c r="D582" s="3">
        <v>0</v>
      </c>
      <c r="E582" s="3">
        <v>0</v>
      </c>
      <c r="F582" s="3">
        <v>0</v>
      </c>
      <c r="G582" s="3">
        <v>0</v>
      </c>
      <c r="H582" s="315">
        <v>0</v>
      </c>
      <c r="I582" s="2">
        <f t="shared" si="9"/>
        <v>0</v>
      </c>
    </row>
    <row r="583" spans="1:9" hidden="1" x14ac:dyDescent="0.25">
      <c r="A583" s="5">
        <v>151010</v>
      </c>
      <c r="B583" s="4" t="s">
        <v>511</v>
      </c>
      <c r="C583" s="3">
        <v>0</v>
      </c>
      <c r="D583" s="3">
        <v>0</v>
      </c>
      <c r="E583" s="3">
        <v>0</v>
      </c>
      <c r="F583" s="3">
        <v>0</v>
      </c>
      <c r="G583" s="3">
        <v>0</v>
      </c>
      <c r="H583" s="315">
        <v>0</v>
      </c>
      <c r="I583" s="2">
        <f t="shared" si="9"/>
        <v>0</v>
      </c>
    </row>
    <row r="584" spans="1:9" hidden="1" x14ac:dyDescent="0.25">
      <c r="A584" s="5">
        <v>151015</v>
      </c>
      <c r="B584" s="4" t="s">
        <v>510</v>
      </c>
      <c r="C584" s="3">
        <v>0</v>
      </c>
      <c r="D584" s="3">
        <v>0</v>
      </c>
      <c r="E584" s="3">
        <v>0</v>
      </c>
      <c r="F584" s="3">
        <v>0</v>
      </c>
      <c r="G584" s="3">
        <v>0</v>
      </c>
      <c r="H584" s="315">
        <v>0</v>
      </c>
      <c r="I584" s="2">
        <f t="shared" si="9"/>
        <v>0</v>
      </c>
    </row>
    <row r="585" spans="1:9" hidden="1" x14ac:dyDescent="0.25">
      <c r="A585" s="5">
        <v>151020</v>
      </c>
      <c r="B585" s="4" t="s">
        <v>213</v>
      </c>
      <c r="C585" s="3">
        <v>0</v>
      </c>
      <c r="D585" s="3">
        <v>0</v>
      </c>
      <c r="E585" s="3">
        <v>0</v>
      </c>
      <c r="F585" s="3">
        <v>0</v>
      </c>
      <c r="G585" s="3">
        <v>0</v>
      </c>
      <c r="H585" s="315">
        <v>0</v>
      </c>
      <c r="I585" s="2">
        <f t="shared" si="9"/>
        <v>0</v>
      </c>
    </row>
    <row r="586" spans="1:9" x14ac:dyDescent="0.25">
      <c r="A586" s="5">
        <v>160000</v>
      </c>
      <c r="B586" s="4" t="s">
        <v>1162</v>
      </c>
      <c r="C586" s="3">
        <v>6498693410.04</v>
      </c>
      <c r="D586" s="3">
        <v>6724657622</v>
      </c>
      <c r="E586" s="3">
        <v>4603948085</v>
      </c>
      <c r="F586" s="3">
        <v>2031742531</v>
      </c>
      <c r="G586" s="3">
        <v>2404658906</v>
      </c>
      <c r="H586" s="315">
        <v>6489984750</v>
      </c>
      <c r="I586" s="2">
        <f t="shared" si="9"/>
        <v>6724657622</v>
      </c>
    </row>
    <row r="587" spans="1:9" hidden="1" x14ac:dyDescent="0.25">
      <c r="A587" s="5">
        <v>160500</v>
      </c>
      <c r="B587" s="4" t="s">
        <v>1161</v>
      </c>
      <c r="C587" s="3">
        <v>0</v>
      </c>
      <c r="D587" s="3">
        <v>0</v>
      </c>
      <c r="E587" s="3">
        <v>0</v>
      </c>
      <c r="F587" s="3">
        <v>0</v>
      </c>
      <c r="G587" s="3">
        <v>0</v>
      </c>
      <c r="H587" s="315">
        <v>0</v>
      </c>
      <c r="I587" s="2">
        <f t="shared" si="9"/>
        <v>0</v>
      </c>
    </row>
    <row r="588" spans="1:9" hidden="1" x14ac:dyDescent="0.25">
      <c r="A588" s="5">
        <v>160505</v>
      </c>
      <c r="B588" s="4" t="s">
        <v>1154</v>
      </c>
      <c r="C588" s="3">
        <v>0</v>
      </c>
      <c r="D588" s="3">
        <v>0</v>
      </c>
      <c r="E588" s="3">
        <v>0</v>
      </c>
      <c r="F588" s="3">
        <v>0</v>
      </c>
      <c r="G588" s="3">
        <v>0</v>
      </c>
      <c r="H588" s="315">
        <v>0</v>
      </c>
      <c r="I588" s="2">
        <f t="shared" si="9"/>
        <v>0</v>
      </c>
    </row>
    <row r="589" spans="1:9" hidden="1" x14ac:dyDescent="0.25">
      <c r="A589" s="5">
        <v>160510</v>
      </c>
      <c r="B589" s="4" t="s">
        <v>1153</v>
      </c>
      <c r="C589" s="3">
        <v>0</v>
      </c>
      <c r="D589" s="3">
        <v>0</v>
      </c>
      <c r="E589" s="3">
        <v>0</v>
      </c>
      <c r="F589" s="3">
        <v>0</v>
      </c>
      <c r="G589" s="3">
        <v>0</v>
      </c>
      <c r="H589" s="315">
        <v>0</v>
      </c>
      <c r="I589" s="2">
        <f t="shared" si="9"/>
        <v>0</v>
      </c>
    </row>
    <row r="590" spans="1:9" hidden="1" x14ac:dyDescent="0.25">
      <c r="A590" s="5">
        <v>160515</v>
      </c>
      <c r="B590" s="4" t="s">
        <v>1152</v>
      </c>
      <c r="C590" s="3">
        <v>0</v>
      </c>
      <c r="D590" s="3">
        <v>0</v>
      </c>
      <c r="E590" s="3">
        <v>0</v>
      </c>
      <c r="F590" s="3">
        <v>0</v>
      </c>
      <c r="G590" s="3">
        <v>0</v>
      </c>
      <c r="H590" s="315">
        <v>0</v>
      </c>
      <c r="I590" s="2">
        <f t="shared" si="9"/>
        <v>0</v>
      </c>
    </row>
    <row r="591" spans="1:9" hidden="1" x14ac:dyDescent="0.25">
      <c r="A591" s="5">
        <v>160520</v>
      </c>
      <c r="B591" s="4" t="s">
        <v>1151</v>
      </c>
      <c r="C591" s="3">
        <v>0</v>
      </c>
      <c r="D591" s="3">
        <v>0</v>
      </c>
      <c r="E591" s="3">
        <v>0</v>
      </c>
      <c r="F591" s="3">
        <v>0</v>
      </c>
      <c r="G591" s="3">
        <v>0</v>
      </c>
      <c r="H591" s="315">
        <v>0</v>
      </c>
      <c r="I591" s="2">
        <f t="shared" si="9"/>
        <v>0</v>
      </c>
    </row>
    <row r="592" spans="1:9" hidden="1" x14ac:dyDescent="0.25">
      <c r="A592" s="5">
        <v>160599</v>
      </c>
      <c r="B592" s="4" t="s">
        <v>1160</v>
      </c>
      <c r="C592" s="3">
        <v>0</v>
      </c>
      <c r="D592" s="3">
        <v>0</v>
      </c>
      <c r="E592" s="3">
        <v>0</v>
      </c>
      <c r="F592" s="3">
        <v>0</v>
      </c>
      <c r="G592" s="3">
        <v>0</v>
      </c>
      <c r="H592" s="315">
        <v>0</v>
      </c>
      <c r="I592" s="2">
        <f t="shared" si="9"/>
        <v>0</v>
      </c>
    </row>
    <row r="593" spans="1:9" hidden="1" x14ac:dyDescent="0.25">
      <c r="A593" s="5">
        <v>161000</v>
      </c>
      <c r="B593" s="4" t="s">
        <v>1159</v>
      </c>
      <c r="C593" s="3">
        <v>0</v>
      </c>
      <c r="D593" s="3">
        <v>0</v>
      </c>
      <c r="E593" s="3">
        <v>0</v>
      </c>
      <c r="F593" s="3">
        <v>0</v>
      </c>
      <c r="G593" s="3">
        <v>0</v>
      </c>
      <c r="H593" s="315">
        <v>0</v>
      </c>
      <c r="I593" s="2">
        <f t="shared" si="9"/>
        <v>0</v>
      </c>
    </row>
    <row r="594" spans="1:9" hidden="1" x14ac:dyDescent="0.25">
      <c r="A594" s="5">
        <v>161005</v>
      </c>
      <c r="B594" s="4" t="s">
        <v>1154</v>
      </c>
      <c r="C594" s="3">
        <v>0</v>
      </c>
      <c r="D594" s="3">
        <v>0</v>
      </c>
      <c r="E594" s="3">
        <v>0</v>
      </c>
      <c r="F594" s="3">
        <v>0</v>
      </c>
      <c r="G594" s="3">
        <v>0</v>
      </c>
      <c r="H594" s="315">
        <v>0</v>
      </c>
      <c r="I594" s="2">
        <f t="shared" si="9"/>
        <v>0</v>
      </c>
    </row>
    <row r="595" spans="1:9" hidden="1" x14ac:dyDescent="0.25">
      <c r="A595" s="5">
        <v>161010</v>
      </c>
      <c r="B595" s="4" t="s">
        <v>1153</v>
      </c>
      <c r="C595" s="3">
        <v>0</v>
      </c>
      <c r="D595" s="3">
        <v>0</v>
      </c>
      <c r="E595" s="3">
        <v>0</v>
      </c>
      <c r="F595" s="3">
        <v>0</v>
      </c>
      <c r="G595" s="3">
        <v>0</v>
      </c>
      <c r="H595" s="315">
        <v>0</v>
      </c>
      <c r="I595" s="2">
        <f t="shared" si="9"/>
        <v>0</v>
      </c>
    </row>
    <row r="596" spans="1:9" hidden="1" x14ac:dyDescent="0.25">
      <c r="A596" s="5">
        <v>161015</v>
      </c>
      <c r="B596" s="4" t="s">
        <v>1152</v>
      </c>
      <c r="C596" s="3">
        <v>0</v>
      </c>
      <c r="D596" s="3">
        <v>0</v>
      </c>
      <c r="E596" s="3">
        <v>0</v>
      </c>
      <c r="F596" s="3">
        <v>0</v>
      </c>
      <c r="G596" s="3">
        <v>0</v>
      </c>
      <c r="H596" s="315">
        <v>0</v>
      </c>
      <c r="I596" s="2">
        <f t="shared" si="9"/>
        <v>0</v>
      </c>
    </row>
    <row r="597" spans="1:9" hidden="1" x14ac:dyDescent="0.25">
      <c r="A597" s="5">
        <v>161020</v>
      </c>
      <c r="B597" s="4" t="s">
        <v>1151</v>
      </c>
      <c r="C597" s="3">
        <v>0</v>
      </c>
      <c r="D597" s="3">
        <v>0</v>
      </c>
      <c r="E597" s="3">
        <v>0</v>
      </c>
      <c r="F597" s="3">
        <v>0</v>
      </c>
      <c r="G597" s="3">
        <v>0</v>
      </c>
      <c r="H597" s="315">
        <v>0</v>
      </c>
      <c r="I597" s="2">
        <f t="shared" si="9"/>
        <v>0</v>
      </c>
    </row>
    <row r="598" spans="1:9" hidden="1" x14ac:dyDescent="0.25">
      <c r="A598" s="5">
        <v>161099</v>
      </c>
      <c r="B598" s="4" t="s">
        <v>1158</v>
      </c>
      <c r="C598" s="3">
        <v>0</v>
      </c>
      <c r="D598" s="3">
        <v>0</v>
      </c>
      <c r="E598" s="3">
        <v>0</v>
      </c>
      <c r="F598" s="3">
        <v>0</v>
      </c>
      <c r="G598" s="3">
        <v>0</v>
      </c>
      <c r="H598" s="315">
        <v>0</v>
      </c>
      <c r="I598" s="2">
        <f t="shared" si="9"/>
        <v>0</v>
      </c>
    </row>
    <row r="599" spans="1:9" hidden="1" x14ac:dyDescent="0.25">
      <c r="A599" s="5">
        <v>161500</v>
      </c>
      <c r="B599" s="4" t="s">
        <v>1157</v>
      </c>
      <c r="C599" s="3">
        <v>0</v>
      </c>
      <c r="D599" s="3">
        <v>0</v>
      </c>
      <c r="E599" s="3">
        <v>0</v>
      </c>
      <c r="F599" s="3">
        <v>0</v>
      </c>
      <c r="G599" s="3">
        <v>0</v>
      </c>
      <c r="H599" s="315">
        <v>0</v>
      </c>
      <c r="I599" s="2">
        <f t="shared" si="9"/>
        <v>0</v>
      </c>
    </row>
    <row r="600" spans="1:9" hidden="1" x14ac:dyDescent="0.25">
      <c r="A600" s="5">
        <v>161505</v>
      </c>
      <c r="B600" s="4" t="s">
        <v>1154</v>
      </c>
      <c r="C600" s="3">
        <v>0</v>
      </c>
      <c r="D600" s="3">
        <v>0</v>
      </c>
      <c r="E600" s="3">
        <v>0</v>
      </c>
      <c r="F600" s="3">
        <v>0</v>
      </c>
      <c r="G600" s="3">
        <v>0</v>
      </c>
      <c r="H600" s="315">
        <v>0</v>
      </c>
      <c r="I600" s="2">
        <f t="shared" si="9"/>
        <v>0</v>
      </c>
    </row>
    <row r="601" spans="1:9" hidden="1" x14ac:dyDescent="0.25">
      <c r="A601" s="5">
        <v>161510</v>
      </c>
      <c r="B601" s="4" t="s">
        <v>1153</v>
      </c>
      <c r="C601" s="3">
        <v>0</v>
      </c>
      <c r="D601" s="3">
        <v>0</v>
      </c>
      <c r="E601" s="3">
        <v>0</v>
      </c>
      <c r="F601" s="3">
        <v>0</v>
      </c>
      <c r="G601" s="3">
        <v>0</v>
      </c>
      <c r="H601" s="315">
        <v>0</v>
      </c>
      <c r="I601" s="2">
        <f t="shared" si="9"/>
        <v>0</v>
      </c>
    </row>
    <row r="602" spans="1:9" hidden="1" x14ac:dyDescent="0.25">
      <c r="A602" s="5">
        <v>161515</v>
      </c>
      <c r="B602" s="4" t="s">
        <v>1152</v>
      </c>
      <c r="C602" s="3">
        <v>0</v>
      </c>
      <c r="D602" s="3">
        <v>0</v>
      </c>
      <c r="E602" s="3">
        <v>0</v>
      </c>
      <c r="F602" s="3">
        <v>0</v>
      </c>
      <c r="G602" s="3">
        <v>0</v>
      </c>
      <c r="H602" s="315">
        <v>0</v>
      </c>
      <c r="I602" s="2">
        <f t="shared" si="9"/>
        <v>0</v>
      </c>
    </row>
    <row r="603" spans="1:9" hidden="1" x14ac:dyDescent="0.25">
      <c r="A603" s="5">
        <v>161520</v>
      </c>
      <c r="B603" s="4" t="s">
        <v>1151</v>
      </c>
      <c r="C603" s="3">
        <v>0</v>
      </c>
      <c r="D603" s="3">
        <v>0</v>
      </c>
      <c r="E603" s="3">
        <v>0</v>
      </c>
      <c r="F603" s="3">
        <v>0</v>
      </c>
      <c r="G603" s="3">
        <v>0</v>
      </c>
      <c r="H603" s="315">
        <v>0</v>
      </c>
      <c r="I603" s="2">
        <f t="shared" si="9"/>
        <v>0</v>
      </c>
    </row>
    <row r="604" spans="1:9" hidden="1" x14ac:dyDescent="0.25">
      <c r="A604" s="5">
        <v>161599</v>
      </c>
      <c r="B604" s="4" t="s">
        <v>1156</v>
      </c>
      <c r="C604" s="3">
        <v>0</v>
      </c>
      <c r="D604" s="3">
        <v>0</v>
      </c>
      <c r="E604" s="3">
        <v>0</v>
      </c>
      <c r="F604" s="3">
        <v>0</v>
      </c>
      <c r="G604" s="3">
        <v>0</v>
      </c>
      <c r="H604" s="315">
        <v>0</v>
      </c>
      <c r="I604" s="2">
        <f t="shared" si="9"/>
        <v>0</v>
      </c>
    </row>
    <row r="605" spans="1:9" hidden="1" x14ac:dyDescent="0.25">
      <c r="A605" s="5">
        <v>162000</v>
      </c>
      <c r="B605" s="4" t="s">
        <v>1155</v>
      </c>
      <c r="C605" s="3">
        <v>0</v>
      </c>
      <c r="D605" s="3">
        <v>0</v>
      </c>
      <c r="E605" s="3">
        <v>0</v>
      </c>
      <c r="F605" s="3">
        <v>0</v>
      </c>
      <c r="G605" s="3">
        <v>0</v>
      </c>
      <c r="H605" s="315">
        <v>0</v>
      </c>
      <c r="I605" s="2">
        <f t="shared" si="9"/>
        <v>0</v>
      </c>
    </row>
    <row r="606" spans="1:9" hidden="1" x14ac:dyDescent="0.25">
      <c r="A606" s="5">
        <v>162005</v>
      </c>
      <c r="B606" s="4" t="s">
        <v>1154</v>
      </c>
      <c r="C606" s="3">
        <v>0</v>
      </c>
      <c r="D606" s="3">
        <v>0</v>
      </c>
      <c r="E606" s="3">
        <v>0</v>
      </c>
      <c r="F606" s="3">
        <v>0</v>
      </c>
      <c r="G606" s="3">
        <v>0</v>
      </c>
      <c r="H606" s="315">
        <v>0</v>
      </c>
      <c r="I606" s="2">
        <f t="shared" si="9"/>
        <v>0</v>
      </c>
    </row>
    <row r="607" spans="1:9" hidden="1" x14ac:dyDescent="0.25">
      <c r="A607" s="5">
        <v>162010</v>
      </c>
      <c r="B607" s="4" t="s">
        <v>1153</v>
      </c>
      <c r="C607" s="3">
        <v>0</v>
      </c>
      <c r="D607" s="3">
        <v>0</v>
      </c>
      <c r="E607" s="3">
        <v>0</v>
      </c>
      <c r="F607" s="3">
        <v>0</v>
      </c>
      <c r="G607" s="3">
        <v>0</v>
      </c>
      <c r="H607" s="315">
        <v>0</v>
      </c>
      <c r="I607" s="2">
        <f t="shared" si="9"/>
        <v>0</v>
      </c>
    </row>
    <row r="608" spans="1:9" hidden="1" x14ac:dyDescent="0.25">
      <c r="A608" s="5">
        <v>162015</v>
      </c>
      <c r="B608" s="4" t="s">
        <v>1152</v>
      </c>
      <c r="C608" s="3">
        <v>0</v>
      </c>
      <c r="D608" s="3">
        <v>0</v>
      </c>
      <c r="E608" s="3">
        <v>0</v>
      </c>
      <c r="F608" s="3">
        <v>0</v>
      </c>
      <c r="G608" s="3">
        <v>0</v>
      </c>
      <c r="H608" s="315">
        <v>0</v>
      </c>
      <c r="I608" s="2">
        <f t="shared" si="9"/>
        <v>0</v>
      </c>
    </row>
    <row r="609" spans="1:9" hidden="1" x14ac:dyDescent="0.25">
      <c r="A609" s="5">
        <v>162020</v>
      </c>
      <c r="B609" s="4" t="s">
        <v>1151</v>
      </c>
      <c r="C609" s="3">
        <v>0</v>
      </c>
      <c r="D609" s="3">
        <v>0</v>
      </c>
      <c r="E609" s="3">
        <v>0</v>
      </c>
      <c r="F609" s="3">
        <v>0</v>
      </c>
      <c r="G609" s="3">
        <v>0</v>
      </c>
      <c r="H609" s="315">
        <v>0</v>
      </c>
      <c r="I609" s="2">
        <f t="shared" si="9"/>
        <v>0</v>
      </c>
    </row>
    <row r="610" spans="1:9" hidden="1" x14ac:dyDescent="0.25">
      <c r="A610" s="5">
        <v>162099</v>
      </c>
      <c r="B610" s="4" t="s">
        <v>1150</v>
      </c>
      <c r="C610" s="3">
        <v>0</v>
      </c>
      <c r="D610" s="3">
        <v>0</v>
      </c>
      <c r="E610" s="3">
        <v>0</v>
      </c>
      <c r="F610" s="3">
        <v>0</v>
      </c>
      <c r="G610" s="3">
        <v>0</v>
      </c>
      <c r="H610" s="315">
        <v>0</v>
      </c>
      <c r="I610" s="2">
        <f t="shared" si="9"/>
        <v>0</v>
      </c>
    </row>
    <row r="611" spans="1:9" hidden="1" x14ac:dyDescent="0.25">
      <c r="A611" s="5">
        <v>162500</v>
      </c>
      <c r="B611" s="4" t="s">
        <v>1149</v>
      </c>
      <c r="C611" s="3">
        <v>0</v>
      </c>
      <c r="D611" s="3">
        <v>0</v>
      </c>
      <c r="E611" s="3">
        <v>0</v>
      </c>
      <c r="F611" s="3">
        <v>0</v>
      </c>
      <c r="G611" s="3">
        <v>0</v>
      </c>
      <c r="H611" s="315">
        <v>0</v>
      </c>
      <c r="I611" s="2">
        <f t="shared" si="9"/>
        <v>0</v>
      </c>
    </row>
    <row r="612" spans="1:9" hidden="1" x14ac:dyDescent="0.25">
      <c r="A612" s="5">
        <v>162505</v>
      </c>
      <c r="B612" s="4" t="s">
        <v>1148</v>
      </c>
      <c r="C612" s="3">
        <v>0</v>
      </c>
      <c r="D612" s="3">
        <v>0</v>
      </c>
      <c r="E612" s="3">
        <v>0</v>
      </c>
      <c r="F612" s="3">
        <v>0</v>
      </c>
      <c r="G612" s="3">
        <v>0</v>
      </c>
      <c r="H612" s="315">
        <v>0</v>
      </c>
      <c r="I612" s="2">
        <f t="shared" si="9"/>
        <v>0</v>
      </c>
    </row>
    <row r="613" spans="1:9" hidden="1" x14ac:dyDescent="0.25">
      <c r="A613" s="5">
        <v>162510</v>
      </c>
      <c r="B613" s="4" t="s">
        <v>1147</v>
      </c>
      <c r="C613" s="3">
        <v>0</v>
      </c>
      <c r="D613" s="3">
        <v>0</v>
      </c>
      <c r="E613" s="3">
        <v>0</v>
      </c>
      <c r="F613" s="3">
        <v>0</v>
      </c>
      <c r="G613" s="3">
        <v>0</v>
      </c>
      <c r="H613" s="315">
        <v>0</v>
      </c>
      <c r="I613" s="2">
        <f t="shared" si="9"/>
        <v>0</v>
      </c>
    </row>
    <row r="614" spans="1:9" hidden="1" x14ac:dyDescent="0.25">
      <c r="A614" s="5">
        <v>162515</v>
      </c>
      <c r="B614" s="4" t="s">
        <v>1146</v>
      </c>
      <c r="C614" s="3">
        <v>0</v>
      </c>
      <c r="D614" s="3">
        <v>0</v>
      </c>
      <c r="E614" s="3">
        <v>0</v>
      </c>
      <c r="F614" s="3">
        <v>0</v>
      </c>
      <c r="G614" s="3">
        <v>0</v>
      </c>
      <c r="H614" s="315">
        <v>0</v>
      </c>
      <c r="I614" s="2">
        <f t="shared" si="9"/>
        <v>0</v>
      </c>
    </row>
    <row r="615" spans="1:9" hidden="1" x14ac:dyDescent="0.25">
      <c r="A615" s="5">
        <v>162595</v>
      </c>
      <c r="B615" s="4" t="s">
        <v>1010</v>
      </c>
      <c r="C615" s="3">
        <v>0</v>
      </c>
      <c r="D615" s="3">
        <v>0</v>
      </c>
      <c r="E615" s="3">
        <v>0</v>
      </c>
      <c r="F615" s="3">
        <v>0</v>
      </c>
      <c r="G615" s="3">
        <v>0</v>
      </c>
      <c r="H615" s="315">
        <v>0</v>
      </c>
      <c r="I615" s="2">
        <f t="shared" si="9"/>
        <v>0</v>
      </c>
    </row>
    <row r="616" spans="1:9" hidden="1" x14ac:dyDescent="0.25">
      <c r="A616" s="5">
        <v>162599</v>
      </c>
      <c r="B616" s="4" t="s">
        <v>1145</v>
      </c>
      <c r="C616" s="3">
        <v>0</v>
      </c>
      <c r="D616" s="3">
        <v>0</v>
      </c>
      <c r="E616" s="3">
        <v>0</v>
      </c>
      <c r="F616" s="3">
        <v>0</v>
      </c>
      <c r="G616" s="3">
        <v>0</v>
      </c>
      <c r="H616" s="315">
        <v>0</v>
      </c>
      <c r="I616" s="2">
        <f t="shared" si="9"/>
        <v>0</v>
      </c>
    </row>
    <row r="617" spans="1:9" x14ac:dyDescent="0.25">
      <c r="A617" s="5">
        <v>163000</v>
      </c>
      <c r="B617" s="4" t="s">
        <v>1144</v>
      </c>
      <c r="C617" s="3">
        <v>371762978.04000002</v>
      </c>
      <c r="D617" s="3">
        <v>585344146</v>
      </c>
      <c r="E617" s="3">
        <v>1674106141</v>
      </c>
      <c r="F617" s="3">
        <v>46318856</v>
      </c>
      <c r="G617" s="3">
        <v>3768100</v>
      </c>
      <c r="H617" s="315">
        <v>892448850</v>
      </c>
      <c r="I617" s="2">
        <f t="shared" si="9"/>
        <v>1674106141</v>
      </c>
    </row>
    <row r="618" spans="1:9" hidden="1" x14ac:dyDescent="0.25">
      <c r="A618" s="5">
        <v>163010</v>
      </c>
      <c r="B618" s="4" t="s">
        <v>1143</v>
      </c>
      <c r="C618" s="3">
        <v>0</v>
      </c>
      <c r="D618" s="3">
        <v>0</v>
      </c>
      <c r="E618" s="3">
        <v>0</v>
      </c>
      <c r="F618" s="3">
        <v>0</v>
      </c>
      <c r="G618" s="3">
        <v>0</v>
      </c>
      <c r="H618" s="315">
        <v>0</v>
      </c>
      <c r="I618" s="2">
        <f t="shared" si="9"/>
        <v>0</v>
      </c>
    </row>
    <row r="619" spans="1:9" hidden="1" x14ac:dyDescent="0.25">
      <c r="A619" s="5">
        <v>163020</v>
      </c>
      <c r="B619" s="4" t="s">
        <v>986</v>
      </c>
      <c r="C619" s="3">
        <v>0</v>
      </c>
      <c r="D619" s="3">
        <v>0</v>
      </c>
      <c r="E619" s="3">
        <v>0</v>
      </c>
      <c r="F619" s="3">
        <v>0</v>
      </c>
      <c r="G619" s="3">
        <v>0</v>
      </c>
      <c r="H619" s="315">
        <v>0</v>
      </c>
      <c r="I619" s="2">
        <f t="shared" si="9"/>
        <v>0</v>
      </c>
    </row>
    <row r="620" spans="1:9" x14ac:dyDescent="0.25">
      <c r="A620" s="5">
        <v>163095</v>
      </c>
      <c r="B620" s="4" t="s">
        <v>213</v>
      </c>
      <c r="C620" s="3">
        <v>371762978.04000002</v>
      </c>
      <c r="D620" s="3">
        <v>585344146</v>
      </c>
      <c r="E620" s="3">
        <v>1674106141</v>
      </c>
      <c r="F620" s="3">
        <v>46318856</v>
      </c>
      <c r="G620" s="3">
        <v>3768100</v>
      </c>
      <c r="H620" s="315">
        <v>892448850</v>
      </c>
      <c r="I620" s="2">
        <f t="shared" si="9"/>
        <v>1674106141</v>
      </c>
    </row>
    <row r="621" spans="1:9" hidden="1" x14ac:dyDescent="0.25">
      <c r="A621" s="5">
        <v>163099</v>
      </c>
      <c r="B621" s="4" t="s">
        <v>1142</v>
      </c>
      <c r="C621" s="3">
        <v>0</v>
      </c>
      <c r="D621" s="3">
        <v>0</v>
      </c>
      <c r="E621" s="3">
        <v>0</v>
      </c>
      <c r="F621" s="3">
        <v>0</v>
      </c>
      <c r="G621" s="3">
        <v>0</v>
      </c>
      <c r="H621" s="315">
        <v>0</v>
      </c>
      <c r="I621" s="2">
        <f t="shared" si="9"/>
        <v>0</v>
      </c>
    </row>
    <row r="622" spans="1:9" x14ac:dyDescent="0.25">
      <c r="A622" s="5">
        <v>163500</v>
      </c>
      <c r="B622" s="4" t="s">
        <v>904</v>
      </c>
      <c r="C622" s="3">
        <v>482000</v>
      </c>
      <c r="D622" s="3">
        <v>14318185</v>
      </c>
      <c r="E622" s="3">
        <v>21456503</v>
      </c>
      <c r="F622" s="3">
        <v>4705935</v>
      </c>
      <c r="G622" s="3">
        <v>6107403</v>
      </c>
      <c r="H622" s="315">
        <v>5557402</v>
      </c>
      <c r="I622" s="2">
        <f t="shared" si="9"/>
        <v>21456503</v>
      </c>
    </row>
    <row r="623" spans="1:9" x14ac:dyDescent="0.25">
      <c r="A623" s="5">
        <v>163505</v>
      </c>
      <c r="B623" s="4" t="s">
        <v>1141</v>
      </c>
      <c r="C623" s="3">
        <v>482000</v>
      </c>
      <c r="D623" s="3">
        <v>14318185</v>
      </c>
      <c r="E623" s="3">
        <v>21456503</v>
      </c>
      <c r="F623" s="3">
        <v>4705935</v>
      </c>
      <c r="G623" s="3">
        <v>6107403</v>
      </c>
      <c r="H623" s="315">
        <v>5557402</v>
      </c>
      <c r="I623" s="2">
        <f t="shared" si="9"/>
        <v>21456503</v>
      </c>
    </row>
    <row r="624" spans="1:9" hidden="1" x14ac:dyDescent="0.25">
      <c r="A624" s="5">
        <v>163510</v>
      </c>
      <c r="B624" s="4" t="s">
        <v>1140</v>
      </c>
      <c r="C624" s="3">
        <v>0</v>
      </c>
      <c r="D624" s="3">
        <v>0</v>
      </c>
      <c r="E624" s="3">
        <v>0</v>
      </c>
      <c r="F624" s="3">
        <v>0</v>
      </c>
      <c r="G624" s="3">
        <v>0</v>
      </c>
      <c r="H624" s="315">
        <v>0</v>
      </c>
      <c r="I624" s="2">
        <f t="shared" si="9"/>
        <v>0</v>
      </c>
    </row>
    <row r="625" spans="1:9" hidden="1" x14ac:dyDescent="0.25">
      <c r="A625" s="5">
        <v>163515</v>
      </c>
      <c r="B625" s="4" t="s">
        <v>1139</v>
      </c>
      <c r="C625" s="3">
        <v>0</v>
      </c>
      <c r="D625" s="3">
        <v>0</v>
      </c>
      <c r="E625" s="3">
        <v>0</v>
      </c>
      <c r="F625" s="3">
        <v>0</v>
      </c>
      <c r="G625" s="3">
        <v>0</v>
      </c>
      <c r="H625" s="315">
        <v>0</v>
      </c>
      <c r="I625" s="2">
        <f t="shared" si="9"/>
        <v>0</v>
      </c>
    </row>
    <row r="626" spans="1:9" hidden="1" x14ac:dyDescent="0.25">
      <c r="A626" s="5">
        <v>163599</v>
      </c>
      <c r="B626" s="4" t="s">
        <v>1138</v>
      </c>
      <c r="C626" s="3">
        <v>0</v>
      </c>
      <c r="D626" s="3">
        <v>0</v>
      </c>
      <c r="E626" s="3">
        <v>0</v>
      </c>
      <c r="F626" s="3">
        <v>0</v>
      </c>
      <c r="G626" s="3">
        <v>0</v>
      </c>
      <c r="H626" s="315">
        <v>0</v>
      </c>
      <c r="I626" s="2">
        <f t="shared" si="9"/>
        <v>0</v>
      </c>
    </row>
    <row r="627" spans="1:9" x14ac:dyDescent="0.25">
      <c r="A627" s="5">
        <v>164000</v>
      </c>
      <c r="B627" s="4" t="s">
        <v>1137</v>
      </c>
      <c r="C627" s="3">
        <v>0</v>
      </c>
      <c r="D627" s="3">
        <v>0</v>
      </c>
      <c r="E627" s="3">
        <v>232</v>
      </c>
      <c r="F627" s="3">
        <v>0</v>
      </c>
      <c r="G627" s="3">
        <v>0</v>
      </c>
      <c r="H627" s="315">
        <v>0</v>
      </c>
      <c r="I627" s="2">
        <f t="shared" si="9"/>
        <v>232</v>
      </c>
    </row>
    <row r="628" spans="1:9" hidden="1" x14ac:dyDescent="0.25">
      <c r="A628" s="5">
        <v>164005</v>
      </c>
      <c r="B628" s="4" t="s">
        <v>950</v>
      </c>
      <c r="C628" s="3">
        <v>0</v>
      </c>
      <c r="D628" s="3">
        <v>0</v>
      </c>
      <c r="E628" s="3">
        <v>0</v>
      </c>
      <c r="F628" s="3">
        <v>0</v>
      </c>
      <c r="G628" s="3">
        <v>0</v>
      </c>
      <c r="H628" s="315">
        <v>0</v>
      </c>
      <c r="I628" s="2">
        <f t="shared" si="9"/>
        <v>0</v>
      </c>
    </row>
    <row r="629" spans="1:9" hidden="1" x14ac:dyDescent="0.25">
      <c r="A629" s="5">
        <v>164010</v>
      </c>
      <c r="B629" s="4" t="s">
        <v>1136</v>
      </c>
      <c r="C629" s="3">
        <v>0</v>
      </c>
      <c r="D629" s="3">
        <v>0</v>
      </c>
      <c r="E629" s="3">
        <v>0</v>
      </c>
      <c r="F629" s="3">
        <v>0</v>
      </c>
      <c r="G629" s="3">
        <v>0</v>
      </c>
      <c r="H629" s="315">
        <v>0</v>
      </c>
      <c r="I629" s="2">
        <f t="shared" si="9"/>
        <v>0</v>
      </c>
    </row>
    <row r="630" spans="1:9" x14ac:dyDescent="0.25">
      <c r="A630" s="5">
        <v>164015</v>
      </c>
      <c r="B630" s="4" t="s">
        <v>1135</v>
      </c>
      <c r="C630" s="3">
        <v>0</v>
      </c>
      <c r="D630" s="3">
        <v>0</v>
      </c>
      <c r="E630" s="3">
        <v>232</v>
      </c>
      <c r="F630" s="3">
        <v>0</v>
      </c>
      <c r="G630" s="3">
        <v>0</v>
      </c>
      <c r="H630" s="315">
        <v>0</v>
      </c>
      <c r="I630" s="2">
        <f t="shared" si="9"/>
        <v>232</v>
      </c>
    </row>
    <row r="631" spans="1:9" hidden="1" x14ac:dyDescent="0.25">
      <c r="A631" s="5">
        <v>164020</v>
      </c>
      <c r="B631" s="4" t="s">
        <v>1134</v>
      </c>
      <c r="C631" s="3">
        <v>0</v>
      </c>
      <c r="D631" s="3">
        <v>0</v>
      </c>
      <c r="E631" s="3">
        <v>0</v>
      </c>
      <c r="F631" s="3">
        <v>0</v>
      </c>
      <c r="G631" s="3">
        <v>0</v>
      </c>
      <c r="H631" s="315">
        <v>0</v>
      </c>
      <c r="I631" s="2">
        <f t="shared" si="9"/>
        <v>0</v>
      </c>
    </row>
    <row r="632" spans="1:9" hidden="1" x14ac:dyDescent="0.25">
      <c r="A632" s="5">
        <v>164025</v>
      </c>
      <c r="B632" s="4" t="s">
        <v>1133</v>
      </c>
      <c r="C632" s="3">
        <v>0</v>
      </c>
      <c r="D632" s="3">
        <v>0</v>
      </c>
      <c r="E632" s="3">
        <v>0</v>
      </c>
      <c r="F632" s="3">
        <v>0</v>
      </c>
      <c r="G632" s="3">
        <v>0</v>
      </c>
      <c r="H632" s="315">
        <v>0</v>
      </c>
      <c r="I632" s="2">
        <f t="shared" si="9"/>
        <v>0</v>
      </c>
    </row>
    <row r="633" spans="1:9" hidden="1" x14ac:dyDescent="0.25">
      <c r="A633" s="5">
        <v>164030</v>
      </c>
      <c r="B633" s="4" t="s">
        <v>1132</v>
      </c>
      <c r="C633" s="3">
        <v>0</v>
      </c>
      <c r="D633" s="3">
        <v>0</v>
      </c>
      <c r="E633" s="3">
        <v>0</v>
      </c>
      <c r="F633" s="3">
        <v>0</v>
      </c>
      <c r="G633" s="3">
        <v>0</v>
      </c>
      <c r="H633" s="315">
        <v>0</v>
      </c>
      <c r="I633" s="2">
        <f t="shared" si="9"/>
        <v>0</v>
      </c>
    </row>
    <row r="634" spans="1:9" hidden="1" x14ac:dyDescent="0.25">
      <c r="A634" s="5">
        <v>164035</v>
      </c>
      <c r="B634" s="4" t="s">
        <v>1131</v>
      </c>
      <c r="C634" s="3">
        <v>0</v>
      </c>
      <c r="D634" s="3">
        <v>0</v>
      </c>
      <c r="E634" s="3">
        <v>0</v>
      </c>
      <c r="F634" s="3">
        <v>0</v>
      </c>
      <c r="G634" s="3">
        <v>0</v>
      </c>
      <c r="H634" s="315">
        <v>0</v>
      </c>
      <c r="I634" s="2">
        <f t="shared" si="9"/>
        <v>0</v>
      </c>
    </row>
    <row r="635" spans="1:9" hidden="1" x14ac:dyDescent="0.25">
      <c r="A635" s="5">
        <v>164040</v>
      </c>
      <c r="B635" s="4" t="s">
        <v>1130</v>
      </c>
      <c r="C635" s="3">
        <v>0</v>
      </c>
      <c r="D635" s="3">
        <v>0</v>
      </c>
      <c r="E635" s="3">
        <v>0</v>
      </c>
      <c r="F635" s="3">
        <v>0</v>
      </c>
      <c r="G635" s="3">
        <v>0</v>
      </c>
      <c r="H635" s="315">
        <v>0</v>
      </c>
      <c r="I635" s="2">
        <f t="shared" si="9"/>
        <v>0</v>
      </c>
    </row>
    <row r="636" spans="1:9" hidden="1" x14ac:dyDescent="0.25">
      <c r="A636" s="5">
        <v>164095</v>
      </c>
      <c r="B636" s="4" t="s">
        <v>1129</v>
      </c>
      <c r="C636" s="3">
        <v>0</v>
      </c>
      <c r="D636" s="3">
        <v>0</v>
      </c>
      <c r="E636" s="3">
        <v>0</v>
      </c>
      <c r="F636" s="3">
        <v>0</v>
      </c>
      <c r="G636" s="3">
        <v>0</v>
      </c>
      <c r="H636" s="315">
        <v>0</v>
      </c>
      <c r="I636" s="2">
        <f t="shared" si="9"/>
        <v>0</v>
      </c>
    </row>
    <row r="637" spans="1:9" hidden="1" x14ac:dyDescent="0.25">
      <c r="A637" s="5">
        <v>164099</v>
      </c>
      <c r="B637" s="4" t="s">
        <v>1128</v>
      </c>
      <c r="C637" s="3">
        <v>0</v>
      </c>
      <c r="D637" s="3">
        <v>0</v>
      </c>
      <c r="E637" s="3">
        <v>0</v>
      </c>
      <c r="F637" s="3">
        <v>0</v>
      </c>
      <c r="G637" s="3">
        <v>0</v>
      </c>
      <c r="H637" s="315">
        <v>0</v>
      </c>
      <c r="I637" s="2">
        <f t="shared" si="9"/>
        <v>0</v>
      </c>
    </row>
    <row r="638" spans="1:9" x14ac:dyDescent="0.25">
      <c r="A638" s="5">
        <v>165000</v>
      </c>
      <c r="B638" s="4" t="s">
        <v>1127</v>
      </c>
      <c r="C638" s="3">
        <v>5952442157</v>
      </c>
      <c r="D638" s="3">
        <v>5984367286</v>
      </c>
      <c r="E638" s="3">
        <v>2750053309</v>
      </c>
      <c r="F638" s="3">
        <v>1734351482</v>
      </c>
      <c r="G638" s="3">
        <v>2047587614</v>
      </c>
      <c r="H638" s="315">
        <v>5349179005</v>
      </c>
      <c r="I638" s="2">
        <f t="shared" si="9"/>
        <v>5984367286</v>
      </c>
    </row>
    <row r="639" spans="1:9" x14ac:dyDescent="0.25">
      <c r="A639" s="5">
        <v>165005</v>
      </c>
      <c r="B639" s="4" t="s">
        <v>1126</v>
      </c>
      <c r="C639" s="3">
        <v>5952442157</v>
      </c>
      <c r="D639" s="3">
        <v>5984367286</v>
      </c>
      <c r="E639" s="3">
        <v>2750053309</v>
      </c>
      <c r="F639" s="3">
        <v>1734351482</v>
      </c>
      <c r="G639" s="3">
        <v>2047587614</v>
      </c>
      <c r="H639" s="315">
        <v>5349179005</v>
      </c>
      <c r="I639" s="2">
        <f t="shared" si="9"/>
        <v>5984367286</v>
      </c>
    </row>
    <row r="640" spans="1:9" hidden="1" x14ac:dyDescent="0.25">
      <c r="A640" s="5">
        <v>165010</v>
      </c>
      <c r="B640" s="4" t="s">
        <v>1125</v>
      </c>
      <c r="C640" s="3">
        <v>0</v>
      </c>
      <c r="D640" s="3">
        <v>0</v>
      </c>
      <c r="E640" s="3">
        <v>0</v>
      </c>
      <c r="F640" s="3">
        <v>0</v>
      </c>
      <c r="G640" s="3">
        <v>0</v>
      </c>
      <c r="H640" s="315">
        <v>0</v>
      </c>
      <c r="I640" s="2">
        <f t="shared" si="9"/>
        <v>0</v>
      </c>
    </row>
    <row r="641" spans="1:9" hidden="1" x14ac:dyDescent="0.25">
      <c r="A641" s="5">
        <v>165015</v>
      </c>
      <c r="B641" s="4" t="s">
        <v>1124</v>
      </c>
      <c r="C641" s="3">
        <v>0</v>
      </c>
      <c r="D641" s="3">
        <v>0</v>
      </c>
      <c r="E641" s="3">
        <v>0</v>
      </c>
      <c r="F641" s="3">
        <v>0</v>
      </c>
      <c r="G641" s="3">
        <v>0</v>
      </c>
      <c r="H641" s="315">
        <v>0</v>
      </c>
      <c r="I641" s="2">
        <f t="shared" si="9"/>
        <v>0</v>
      </c>
    </row>
    <row r="642" spans="1:9" hidden="1" x14ac:dyDescent="0.25">
      <c r="A642" s="5">
        <v>165095</v>
      </c>
      <c r="B642" s="4" t="s">
        <v>213</v>
      </c>
      <c r="C642" s="3">
        <v>0</v>
      </c>
      <c r="D642" s="3">
        <v>0</v>
      </c>
      <c r="E642" s="3">
        <v>0</v>
      </c>
      <c r="F642" s="3">
        <v>0</v>
      </c>
      <c r="G642" s="3">
        <v>0</v>
      </c>
      <c r="H642" s="315">
        <v>0</v>
      </c>
      <c r="I642" s="2">
        <f t="shared" si="9"/>
        <v>0</v>
      </c>
    </row>
    <row r="643" spans="1:9" hidden="1" x14ac:dyDescent="0.25">
      <c r="A643" s="5">
        <v>165099</v>
      </c>
      <c r="B643" s="4" t="s">
        <v>1123</v>
      </c>
      <c r="C643" s="3">
        <v>0</v>
      </c>
      <c r="D643" s="3">
        <v>0</v>
      </c>
      <c r="E643" s="3">
        <v>0</v>
      </c>
      <c r="F643" s="3">
        <v>0</v>
      </c>
      <c r="G643" s="3">
        <v>0</v>
      </c>
      <c r="H643" s="315">
        <v>0</v>
      </c>
      <c r="I643" s="2">
        <f t="shared" si="9"/>
        <v>0</v>
      </c>
    </row>
    <row r="644" spans="1:9" hidden="1" x14ac:dyDescent="0.25">
      <c r="A644" s="5">
        <v>165500</v>
      </c>
      <c r="B644" s="4" t="s">
        <v>1122</v>
      </c>
      <c r="C644" s="3">
        <v>0</v>
      </c>
      <c r="D644" s="3">
        <v>0</v>
      </c>
      <c r="E644" s="3">
        <v>0</v>
      </c>
      <c r="F644" s="3">
        <v>0</v>
      </c>
      <c r="G644" s="3">
        <v>0</v>
      </c>
      <c r="H644" s="315">
        <v>0</v>
      </c>
      <c r="I644" s="2">
        <f t="shared" ref="I644:I707" si="10">MAX(C644:H644)</f>
        <v>0</v>
      </c>
    </row>
    <row r="645" spans="1:9" hidden="1" x14ac:dyDescent="0.25">
      <c r="A645" s="5">
        <v>165505</v>
      </c>
      <c r="B645" s="4" t="s">
        <v>1121</v>
      </c>
      <c r="C645" s="3">
        <v>0</v>
      </c>
      <c r="D645" s="3">
        <v>0</v>
      </c>
      <c r="E645" s="3">
        <v>0</v>
      </c>
      <c r="F645" s="3">
        <v>0</v>
      </c>
      <c r="G645" s="3">
        <v>0</v>
      </c>
      <c r="H645" s="315">
        <v>0</v>
      </c>
      <c r="I645" s="2">
        <f t="shared" si="10"/>
        <v>0</v>
      </c>
    </row>
    <row r="646" spans="1:9" hidden="1" x14ac:dyDescent="0.25">
      <c r="A646" s="5">
        <v>165510</v>
      </c>
      <c r="B646" s="4" t="s">
        <v>1120</v>
      </c>
      <c r="C646" s="3">
        <v>0</v>
      </c>
      <c r="D646" s="3">
        <v>0</v>
      </c>
      <c r="E646" s="3">
        <v>0</v>
      </c>
      <c r="F646" s="3">
        <v>0</v>
      </c>
      <c r="G646" s="3">
        <v>0</v>
      </c>
      <c r="H646" s="315">
        <v>0</v>
      </c>
      <c r="I646" s="2">
        <f t="shared" si="10"/>
        <v>0</v>
      </c>
    </row>
    <row r="647" spans="1:9" hidden="1" x14ac:dyDescent="0.25">
      <c r="A647" s="5">
        <v>165515</v>
      </c>
      <c r="B647" s="4" t="s">
        <v>1119</v>
      </c>
      <c r="C647" s="3">
        <v>0</v>
      </c>
      <c r="D647" s="3">
        <v>0</v>
      </c>
      <c r="E647" s="3">
        <v>0</v>
      </c>
      <c r="F647" s="3">
        <v>0</v>
      </c>
      <c r="G647" s="3">
        <v>0</v>
      </c>
      <c r="H647" s="315">
        <v>0</v>
      </c>
      <c r="I647" s="2">
        <f t="shared" si="10"/>
        <v>0</v>
      </c>
    </row>
    <row r="648" spans="1:9" hidden="1" x14ac:dyDescent="0.25">
      <c r="A648" s="5">
        <v>165595</v>
      </c>
      <c r="B648" s="4" t="s">
        <v>213</v>
      </c>
      <c r="C648" s="3">
        <v>0</v>
      </c>
      <c r="D648" s="3">
        <v>0</v>
      </c>
      <c r="E648" s="3">
        <v>0</v>
      </c>
      <c r="F648" s="3">
        <v>0</v>
      </c>
      <c r="G648" s="3">
        <v>0</v>
      </c>
      <c r="H648" s="315">
        <v>0</v>
      </c>
      <c r="I648" s="2">
        <f t="shared" si="10"/>
        <v>0</v>
      </c>
    </row>
    <row r="649" spans="1:9" hidden="1" x14ac:dyDescent="0.25">
      <c r="A649" s="5">
        <v>165599</v>
      </c>
      <c r="B649" s="4" t="s">
        <v>1118</v>
      </c>
      <c r="C649" s="3">
        <v>0</v>
      </c>
      <c r="D649" s="3">
        <v>0</v>
      </c>
      <c r="E649" s="3">
        <v>0</v>
      </c>
      <c r="F649" s="3">
        <v>0</v>
      </c>
      <c r="G649" s="3">
        <v>0</v>
      </c>
      <c r="H649" s="315">
        <v>0</v>
      </c>
      <c r="I649" s="2">
        <f t="shared" si="10"/>
        <v>0</v>
      </c>
    </row>
    <row r="650" spans="1:9" x14ac:dyDescent="0.25">
      <c r="A650" s="5">
        <v>166000</v>
      </c>
      <c r="B650" s="4" t="s">
        <v>1117</v>
      </c>
      <c r="C650" s="3">
        <v>174006275</v>
      </c>
      <c r="D650" s="3">
        <v>140628005</v>
      </c>
      <c r="E650" s="3">
        <v>158331900</v>
      </c>
      <c r="F650" s="3">
        <v>246366258</v>
      </c>
      <c r="G650" s="3">
        <v>347195789</v>
      </c>
      <c r="H650" s="315">
        <v>242799493</v>
      </c>
      <c r="I650" s="2">
        <f t="shared" si="10"/>
        <v>347195789</v>
      </c>
    </row>
    <row r="651" spans="1:9" hidden="1" x14ac:dyDescent="0.25">
      <c r="A651" s="5">
        <v>166005</v>
      </c>
      <c r="B651" s="4" t="s">
        <v>453</v>
      </c>
      <c r="C651" s="3">
        <v>0</v>
      </c>
      <c r="D651" s="3">
        <v>0</v>
      </c>
      <c r="E651" s="3">
        <v>0</v>
      </c>
      <c r="F651" s="3">
        <v>0</v>
      </c>
      <c r="G651" s="3">
        <v>0</v>
      </c>
      <c r="H651" s="315">
        <v>0</v>
      </c>
      <c r="I651" s="2">
        <f t="shared" si="10"/>
        <v>0</v>
      </c>
    </row>
    <row r="652" spans="1:9" hidden="1" x14ac:dyDescent="0.25">
      <c r="A652" s="5">
        <v>166010</v>
      </c>
      <c r="B652" s="4" t="s">
        <v>483</v>
      </c>
      <c r="C652" s="3">
        <v>0</v>
      </c>
      <c r="D652" s="3">
        <v>0</v>
      </c>
      <c r="E652" s="3">
        <v>0</v>
      </c>
      <c r="F652" s="3">
        <v>0</v>
      </c>
      <c r="G652" s="3">
        <v>0</v>
      </c>
      <c r="H652" s="315">
        <v>0</v>
      </c>
      <c r="I652" s="2">
        <f t="shared" si="10"/>
        <v>0</v>
      </c>
    </row>
    <row r="653" spans="1:9" hidden="1" x14ac:dyDescent="0.25">
      <c r="A653" s="5">
        <v>166015</v>
      </c>
      <c r="B653" s="4" t="s">
        <v>1116</v>
      </c>
      <c r="C653" s="3">
        <v>0</v>
      </c>
      <c r="D653" s="3">
        <v>0</v>
      </c>
      <c r="E653" s="3">
        <v>0</v>
      </c>
      <c r="F653" s="3">
        <v>0</v>
      </c>
      <c r="G653" s="3">
        <v>0</v>
      </c>
      <c r="H653" s="315">
        <v>0</v>
      </c>
      <c r="I653" s="2">
        <f t="shared" si="10"/>
        <v>0</v>
      </c>
    </row>
    <row r="654" spans="1:9" hidden="1" x14ac:dyDescent="0.25">
      <c r="A654" s="5">
        <v>166020</v>
      </c>
      <c r="B654" s="4" t="s">
        <v>425</v>
      </c>
      <c r="C654" s="3">
        <v>0</v>
      </c>
      <c r="D654" s="3">
        <v>0</v>
      </c>
      <c r="E654" s="3">
        <v>0</v>
      </c>
      <c r="F654" s="3">
        <v>0</v>
      </c>
      <c r="G654" s="3">
        <v>0</v>
      </c>
      <c r="H654" s="315">
        <v>0</v>
      </c>
      <c r="I654" s="2">
        <f t="shared" si="10"/>
        <v>0</v>
      </c>
    </row>
    <row r="655" spans="1:9" hidden="1" x14ac:dyDescent="0.25">
      <c r="A655" s="5">
        <v>166025</v>
      </c>
      <c r="B655" s="4" t="s">
        <v>1115</v>
      </c>
      <c r="C655" s="3">
        <v>0</v>
      </c>
      <c r="D655" s="3">
        <v>0</v>
      </c>
      <c r="E655" s="3">
        <v>0</v>
      </c>
      <c r="F655" s="3">
        <v>0</v>
      </c>
      <c r="G655" s="3">
        <v>0</v>
      </c>
      <c r="H655" s="315">
        <v>0</v>
      </c>
      <c r="I655" s="2">
        <f t="shared" si="10"/>
        <v>0</v>
      </c>
    </row>
    <row r="656" spans="1:9" hidden="1" x14ac:dyDescent="0.25">
      <c r="A656" s="5">
        <v>166030</v>
      </c>
      <c r="B656" s="4" t="s">
        <v>1114</v>
      </c>
      <c r="C656" s="3">
        <v>0</v>
      </c>
      <c r="D656" s="3">
        <v>0</v>
      </c>
      <c r="E656" s="3">
        <v>0</v>
      </c>
      <c r="F656" s="3">
        <v>0</v>
      </c>
      <c r="G656" s="3">
        <v>0</v>
      </c>
      <c r="H656" s="315">
        <v>0</v>
      </c>
      <c r="I656" s="2">
        <f t="shared" si="10"/>
        <v>0</v>
      </c>
    </row>
    <row r="657" spans="1:10" x14ac:dyDescent="0.25">
      <c r="A657" s="5">
        <v>166035</v>
      </c>
      <c r="B657" s="4" t="s">
        <v>1113</v>
      </c>
      <c r="C657" s="3">
        <v>174006275</v>
      </c>
      <c r="D657" s="3">
        <v>140628005</v>
      </c>
      <c r="E657" s="3">
        <v>158331900</v>
      </c>
      <c r="F657" s="3">
        <v>246366258</v>
      </c>
      <c r="G657" s="3">
        <v>347195789</v>
      </c>
      <c r="H657" s="315">
        <v>242799493</v>
      </c>
      <c r="I657" s="2">
        <f t="shared" si="10"/>
        <v>347195789</v>
      </c>
    </row>
    <row r="658" spans="1:10" hidden="1" x14ac:dyDescent="0.25">
      <c r="A658" s="5">
        <v>166040</v>
      </c>
      <c r="B658" s="4" t="s">
        <v>1112</v>
      </c>
      <c r="C658" s="3">
        <v>0</v>
      </c>
      <c r="D658" s="3">
        <v>0</v>
      </c>
      <c r="E658" s="3">
        <v>0</v>
      </c>
      <c r="F658" s="3">
        <v>0</v>
      </c>
      <c r="G658" s="3">
        <v>0</v>
      </c>
      <c r="H658" s="315">
        <v>0</v>
      </c>
      <c r="I658" s="2">
        <f t="shared" si="10"/>
        <v>0</v>
      </c>
    </row>
    <row r="659" spans="1:10" hidden="1" x14ac:dyDescent="0.25">
      <c r="A659" s="5">
        <v>166045</v>
      </c>
      <c r="B659" s="4" t="s">
        <v>1111</v>
      </c>
      <c r="C659" s="3">
        <v>0</v>
      </c>
      <c r="D659" s="3">
        <v>0</v>
      </c>
      <c r="E659" s="3">
        <v>0</v>
      </c>
      <c r="F659" s="3">
        <v>0</v>
      </c>
      <c r="G659" s="3">
        <v>0</v>
      </c>
      <c r="H659" s="315">
        <v>0</v>
      </c>
      <c r="I659" s="2">
        <f t="shared" si="10"/>
        <v>0</v>
      </c>
    </row>
    <row r="660" spans="1:10" hidden="1" x14ac:dyDescent="0.25">
      <c r="A660" s="5">
        <v>166050</v>
      </c>
      <c r="B660" s="4" t="s">
        <v>213</v>
      </c>
      <c r="C660" s="3">
        <v>0</v>
      </c>
      <c r="D660" s="3">
        <v>0</v>
      </c>
      <c r="E660" s="3">
        <v>0</v>
      </c>
      <c r="F660" s="3">
        <v>0</v>
      </c>
      <c r="G660" s="3">
        <v>0</v>
      </c>
      <c r="H660" s="315">
        <v>0</v>
      </c>
      <c r="I660" s="2">
        <f t="shared" si="10"/>
        <v>0</v>
      </c>
    </row>
    <row r="661" spans="1:10" hidden="1" x14ac:dyDescent="0.25">
      <c r="A661" s="5">
        <v>166099</v>
      </c>
      <c r="B661" s="4" t="s">
        <v>1110</v>
      </c>
      <c r="C661" s="3">
        <v>0</v>
      </c>
      <c r="D661" s="3">
        <v>0</v>
      </c>
      <c r="E661" s="3">
        <v>0</v>
      </c>
      <c r="F661" s="3">
        <v>0</v>
      </c>
      <c r="G661" s="3">
        <v>0</v>
      </c>
      <c r="H661" s="315">
        <v>0</v>
      </c>
      <c r="I661" s="2">
        <f t="shared" si="10"/>
        <v>0</v>
      </c>
    </row>
    <row r="662" spans="1:10" x14ac:dyDescent="0.25">
      <c r="A662" s="5">
        <v>170000</v>
      </c>
      <c r="B662" s="4" t="s">
        <v>1109</v>
      </c>
      <c r="C662" s="3">
        <v>16382066039.65</v>
      </c>
      <c r="D662" s="3">
        <v>16225600606.01</v>
      </c>
      <c r="E662" s="3">
        <v>10954608600.799999</v>
      </c>
      <c r="F662" s="3">
        <v>10783226243.799999</v>
      </c>
      <c r="G662" s="3">
        <v>10598989185.799999</v>
      </c>
      <c r="H662" s="315">
        <v>10449288331.799999</v>
      </c>
      <c r="I662" s="2">
        <f t="shared" si="10"/>
        <v>16382066039.65</v>
      </c>
      <c r="J662" s="322"/>
    </row>
    <row r="663" spans="1:10" x14ac:dyDescent="0.25">
      <c r="A663" s="5">
        <v>170500</v>
      </c>
      <c r="B663" s="4" t="s">
        <v>1085</v>
      </c>
      <c r="C663" s="3">
        <v>16382066039.65</v>
      </c>
      <c r="D663" s="3">
        <v>16225600606.01</v>
      </c>
      <c r="E663" s="3">
        <v>10954608600.799999</v>
      </c>
      <c r="F663" s="3">
        <v>10783226243.799999</v>
      </c>
      <c r="G663" s="3">
        <v>10598989185.799999</v>
      </c>
      <c r="H663" s="315">
        <v>10449288331.799999</v>
      </c>
      <c r="I663" s="2">
        <f t="shared" si="10"/>
        <v>16382066039.65</v>
      </c>
    </row>
    <row r="664" spans="1:10" x14ac:dyDescent="0.25">
      <c r="A664" s="5">
        <v>170502</v>
      </c>
      <c r="B664" s="4" t="s">
        <v>508</v>
      </c>
      <c r="C664" s="3">
        <v>5963223600</v>
      </c>
      <c r="D664" s="3">
        <v>5963223600</v>
      </c>
      <c r="E664" s="3">
        <v>4799628600</v>
      </c>
      <c r="F664" s="3">
        <v>4799628600</v>
      </c>
      <c r="G664" s="3">
        <v>4799628600</v>
      </c>
      <c r="H664" s="315">
        <v>4799628600</v>
      </c>
      <c r="I664" s="2">
        <f t="shared" si="10"/>
        <v>5963223600</v>
      </c>
    </row>
    <row r="665" spans="1:10" hidden="1" x14ac:dyDescent="0.25">
      <c r="A665" s="5">
        <v>170503</v>
      </c>
      <c r="B665" s="4" t="s">
        <v>1108</v>
      </c>
      <c r="C665" s="3">
        <v>0</v>
      </c>
      <c r="D665" s="3">
        <v>0</v>
      </c>
      <c r="E665" s="3">
        <v>0</v>
      </c>
      <c r="F665" s="3">
        <v>0</v>
      </c>
      <c r="G665" s="3">
        <v>0</v>
      </c>
      <c r="H665" s="315">
        <v>0</v>
      </c>
      <c r="I665" s="2">
        <f t="shared" si="10"/>
        <v>0</v>
      </c>
    </row>
    <row r="666" spans="1:10" x14ac:dyDescent="0.25">
      <c r="A666" s="5">
        <v>170504</v>
      </c>
      <c r="B666" s="4" t="s">
        <v>571</v>
      </c>
      <c r="C666" s="3">
        <v>10344916760.309999</v>
      </c>
      <c r="D666" s="3">
        <v>10344916760.309999</v>
      </c>
      <c r="E666" s="3">
        <v>6159676710</v>
      </c>
      <c r="F666" s="3">
        <v>6159676710</v>
      </c>
      <c r="G666" s="3">
        <v>6159676710</v>
      </c>
      <c r="H666" s="315">
        <v>6159676710</v>
      </c>
      <c r="I666" s="2">
        <f t="shared" si="10"/>
        <v>10344916760.309999</v>
      </c>
    </row>
    <row r="667" spans="1:10" x14ac:dyDescent="0.25">
      <c r="A667" s="5">
        <v>170505</v>
      </c>
      <c r="B667" s="4" t="s">
        <v>570</v>
      </c>
      <c r="C667" s="3">
        <v>937505016</v>
      </c>
      <c r="D667" s="3">
        <v>961187646</v>
      </c>
      <c r="E667" s="3">
        <v>1038334365</v>
      </c>
      <c r="F667" s="3">
        <v>1045771902</v>
      </c>
      <c r="G667" s="3">
        <v>1046970902</v>
      </c>
      <c r="H667" s="315">
        <v>1054233225</v>
      </c>
      <c r="I667" s="2">
        <f t="shared" si="10"/>
        <v>1054233225</v>
      </c>
    </row>
    <row r="668" spans="1:10" hidden="1" x14ac:dyDescent="0.25">
      <c r="A668" s="5">
        <v>170506</v>
      </c>
      <c r="B668" s="4" t="s">
        <v>557</v>
      </c>
      <c r="C668" s="3">
        <v>0</v>
      </c>
      <c r="D668" s="3">
        <v>0</v>
      </c>
      <c r="E668" s="3">
        <v>0</v>
      </c>
      <c r="F668" s="3">
        <v>0</v>
      </c>
      <c r="G668" s="3">
        <v>0</v>
      </c>
      <c r="H668" s="315">
        <v>0</v>
      </c>
      <c r="I668" s="2">
        <f t="shared" si="10"/>
        <v>0</v>
      </c>
    </row>
    <row r="669" spans="1:10" hidden="1" x14ac:dyDescent="0.25">
      <c r="A669" s="5">
        <v>170507</v>
      </c>
      <c r="B669" s="4" t="s">
        <v>1107</v>
      </c>
      <c r="C669" s="3">
        <v>0</v>
      </c>
      <c r="D669" s="3">
        <v>0</v>
      </c>
      <c r="E669" s="3">
        <v>0</v>
      </c>
      <c r="F669" s="3">
        <v>0</v>
      </c>
      <c r="G669" s="3">
        <v>0</v>
      </c>
      <c r="H669" s="315">
        <v>0</v>
      </c>
      <c r="I669" s="2">
        <f t="shared" si="10"/>
        <v>0</v>
      </c>
    </row>
    <row r="670" spans="1:10" hidden="1" x14ac:dyDescent="0.25">
      <c r="A670" s="5">
        <v>170510</v>
      </c>
      <c r="B670" s="4" t="s">
        <v>1106</v>
      </c>
      <c r="C670" s="3">
        <v>0</v>
      </c>
      <c r="D670" s="3">
        <v>0</v>
      </c>
      <c r="E670" s="3">
        <v>0</v>
      </c>
      <c r="F670" s="3">
        <v>0</v>
      </c>
      <c r="G670" s="3">
        <v>0</v>
      </c>
      <c r="H670" s="315">
        <v>0</v>
      </c>
      <c r="I670" s="2">
        <f t="shared" si="10"/>
        <v>0</v>
      </c>
    </row>
    <row r="671" spans="1:10" hidden="1" x14ac:dyDescent="0.25">
      <c r="A671" s="5">
        <v>170515</v>
      </c>
      <c r="B671" s="4" t="s">
        <v>1105</v>
      </c>
      <c r="C671" s="3">
        <v>0</v>
      </c>
      <c r="D671" s="3">
        <v>0</v>
      </c>
      <c r="E671" s="3">
        <v>0</v>
      </c>
      <c r="F671" s="3">
        <v>0</v>
      </c>
      <c r="G671" s="3">
        <v>0</v>
      </c>
      <c r="H671" s="315">
        <v>0</v>
      </c>
      <c r="I671" s="2">
        <f t="shared" si="10"/>
        <v>0</v>
      </c>
    </row>
    <row r="672" spans="1:10" x14ac:dyDescent="0.25">
      <c r="A672" s="5">
        <v>170520</v>
      </c>
      <c r="B672" s="4" t="s">
        <v>569</v>
      </c>
      <c r="C672" s="3">
        <v>361567313</v>
      </c>
      <c r="D672" s="3">
        <v>485632893</v>
      </c>
      <c r="E672" s="3">
        <v>499806878</v>
      </c>
      <c r="F672" s="3">
        <v>499806878</v>
      </c>
      <c r="G672" s="3">
        <v>510205878</v>
      </c>
      <c r="H672" s="315">
        <v>510205878</v>
      </c>
      <c r="I672" s="2">
        <f t="shared" si="10"/>
        <v>510205878</v>
      </c>
    </row>
    <row r="673" spans="1:9" hidden="1" x14ac:dyDescent="0.25">
      <c r="A673" s="5">
        <v>170524</v>
      </c>
      <c r="B673" s="4" t="s">
        <v>510</v>
      </c>
      <c r="C673" s="3">
        <v>0</v>
      </c>
      <c r="D673" s="3">
        <v>0</v>
      </c>
      <c r="E673" s="3">
        <v>0</v>
      </c>
      <c r="F673" s="3">
        <v>0</v>
      </c>
      <c r="G673" s="3">
        <v>0</v>
      </c>
      <c r="H673" s="315">
        <v>0</v>
      </c>
      <c r="I673" s="2">
        <f t="shared" si="10"/>
        <v>0</v>
      </c>
    </row>
    <row r="674" spans="1:9" hidden="1" x14ac:dyDescent="0.25">
      <c r="A674" s="5">
        <v>170525</v>
      </c>
      <c r="B674" s="4" t="s">
        <v>567</v>
      </c>
      <c r="C674" s="3">
        <v>0</v>
      </c>
      <c r="D674" s="3">
        <v>0</v>
      </c>
      <c r="E674" s="3">
        <v>0</v>
      </c>
      <c r="F674" s="3">
        <v>0</v>
      </c>
      <c r="G674" s="3">
        <v>0</v>
      </c>
      <c r="H674" s="315">
        <v>0</v>
      </c>
      <c r="I674" s="2">
        <f t="shared" si="10"/>
        <v>0</v>
      </c>
    </row>
    <row r="675" spans="1:9" hidden="1" x14ac:dyDescent="0.25">
      <c r="A675" s="5">
        <v>170526</v>
      </c>
      <c r="B675" s="4" t="s">
        <v>566</v>
      </c>
      <c r="C675" s="3">
        <v>0</v>
      </c>
      <c r="D675" s="3">
        <v>0</v>
      </c>
      <c r="E675" s="3">
        <v>0</v>
      </c>
      <c r="F675" s="3">
        <v>0</v>
      </c>
      <c r="G675" s="3">
        <v>0</v>
      </c>
      <c r="H675" s="315">
        <v>0</v>
      </c>
      <c r="I675" s="2">
        <f t="shared" si="10"/>
        <v>0</v>
      </c>
    </row>
    <row r="676" spans="1:9" hidden="1" x14ac:dyDescent="0.25">
      <c r="A676" s="5">
        <v>170528</v>
      </c>
      <c r="B676" s="4" t="s">
        <v>565</v>
      </c>
      <c r="C676" s="3">
        <v>0</v>
      </c>
      <c r="D676" s="3">
        <v>0</v>
      </c>
      <c r="E676" s="3">
        <v>0</v>
      </c>
      <c r="F676" s="3">
        <v>0</v>
      </c>
      <c r="G676" s="3">
        <v>0</v>
      </c>
      <c r="H676" s="315">
        <v>0</v>
      </c>
      <c r="I676" s="2">
        <f t="shared" si="10"/>
        <v>0</v>
      </c>
    </row>
    <row r="677" spans="1:9" hidden="1" x14ac:dyDescent="0.25">
      <c r="A677" s="5">
        <v>170529</v>
      </c>
      <c r="B677" s="4" t="s">
        <v>564</v>
      </c>
      <c r="C677" s="3">
        <v>0</v>
      </c>
      <c r="D677" s="3">
        <v>0</v>
      </c>
      <c r="E677" s="3">
        <v>0</v>
      </c>
      <c r="F677" s="3">
        <v>0</v>
      </c>
      <c r="G677" s="3">
        <v>0</v>
      </c>
      <c r="H677" s="315">
        <v>0</v>
      </c>
      <c r="I677" s="2">
        <f t="shared" si="10"/>
        <v>0</v>
      </c>
    </row>
    <row r="678" spans="1:9" hidden="1" x14ac:dyDescent="0.25">
      <c r="A678" s="5">
        <v>170530</v>
      </c>
      <c r="B678" s="4" t="s">
        <v>563</v>
      </c>
      <c r="C678" s="3">
        <v>0</v>
      </c>
      <c r="D678" s="3">
        <v>0</v>
      </c>
      <c r="E678" s="3">
        <v>0</v>
      </c>
      <c r="F678" s="3">
        <v>0</v>
      </c>
      <c r="G678" s="3">
        <v>0</v>
      </c>
      <c r="H678" s="315">
        <v>0</v>
      </c>
      <c r="I678" s="2">
        <f t="shared" si="10"/>
        <v>0</v>
      </c>
    </row>
    <row r="679" spans="1:9" hidden="1" x14ac:dyDescent="0.25">
      <c r="A679" s="5">
        <v>170535</v>
      </c>
      <c r="B679" s="4" t="s">
        <v>561</v>
      </c>
      <c r="C679" s="3">
        <v>0</v>
      </c>
      <c r="D679" s="3">
        <v>0</v>
      </c>
      <c r="E679" s="3">
        <v>0</v>
      </c>
      <c r="F679" s="3">
        <v>0</v>
      </c>
      <c r="G679" s="3">
        <v>0</v>
      </c>
      <c r="H679" s="315">
        <v>0</v>
      </c>
      <c r="I679" s="2">
        <f t="shared" si="10"/>
        <v>0</v>
      </c>
    </row>
    <row r="680" spans="1:9" hidden="1" x14ac:dyDescent="0.25">
      <c r="A680" s="5">
        <v>170540</v>
      </c>
      <c r="B680" s="4" t="s">
        <v>555</v>
      </c>
      <c r="C680" s="3">
        <v>0</v>
      </c>
      <c r="D680" s="3">
        <v>0</v>
      </c>
      <c r="E680" s="3">
        <v>0</v>
      </c>
      <c r="F680" s="3">
        <v>0</v>
      </c>
      <c r="G680" s="3">
        <v>0</v>
      </c>
      <c r="H680" s="315">
        <v>0</v>
      </c>
      <c r="I680" s="2">
        <f t="shared" si="10"/>
        <v>0</v>
      </c>
    </row>
    <row r="681" spans="1:9" x14ac:dyDescent="0.25">
      <c r="A681" s="5">
        <v>170545</v>
      </c>
      <c r="B681" s="4" t="s">
        <v>560</v>
      </c>
      <c r="C681" s="3">
        <v>117348054</v>
      </c>
      <c r="D681" s="3">
        <v>117348054</v>
      </c>
      <c r="E681" s="3">
        <v>119231824</v>
      </c>
      <c r="F681" s="3">
        <v>119231824</v>
      </c>
      <c r="G681" s="3">
        <v>120551152</v>
      </c>
      <c r="H681" s="315">
        <v>120551152</v>
      </c>
      <c r="I681" s="2">
        <f t="shared" si="10"/>
        <v>120551152</v>
      </c>
    </row>
    <row r="682" spans="1:9" hidden="1" x14ac:dyDescent="0.25">
      <c r="A682" s="5">
        <v>170550</v>
      </c>
      <c r="B682" s="4" t="s">
        <v>1104</v>
      </c>
      <c r="C682" s="3">
        <v>0</v>
      </c>
      <c r="D682" s="3">
        <v>0</v>
      </c>
      <c r="E682" s="3">
        <v>0</v>
      </c>
      <c r="F682" s="3">
        <v>0</v>
      </c>
      <c r="G682" s="3">
        <v>0</v>
      </c>
      <c r="H682" s="315">
        <v>0</v>
      </c>
      <c r="I682" s="2">
        <f t="shared" si="10"/>
        <v>0</v>
      </c>
    </row>
    <row r="683" spans="1:9" hidden="1" x14ac:dyDescent="0.25">
      <c r="A683" s="5">
        <v>170555</v>
      </c>
      <c r="B683" s="4" t="s">
        <v>558</v>
      </c>
      <c r="C683" s="3">
        <v>0</v>
      </c>
      <c r="D683" s="3">
        <v>0</v>
      </c>
      <c r="E683" s="3">
        <v>0</v>
      </c>
      <c r="F683" s="3">
        <v>0</v>
      </c>
      <c r="G683" s="3">
        <v>0</v>
      </c>
      <c r="H683" s="315">
        <v>0</v>
      </c>
      <c r="I683" s="2">
        <f t="shared" si="10"/>
        <v>0</v>
      </c>
    </row>
    <row r="684" spans="1:9" hidden="1" x14ac:dyDescent="0.25">
      <c r="A684" s="5">
        <v>170560</v>
      </c>
      <c r="B684" s="4" t="s">
        <v>562</v>
      </c>
      <c r="C684" s="3">
        <v>0</v>
      </c>
      <c r="D684" s="3">
        <v>0</v>
      </c>
      <c r="E684" s="3">
        <v>0</v>
      </c>
      <c r="F684" s="3">
        <v>0</v>
      </c>
      <c r="G684" s="3">
        <v>0</v>
      </c>
      <c r="H684" s="315">
        <v>0</v>
      </c>
      <c r="I684" s="2">
        <f t="shared" si="10"/>
        <v>0</v>
      </c>
    </row>
    <row r="685" spans="1:9" hidden="1" x14ac:dyDescent="0.25">
      <c r="A685" s="5">
        <v>170565</v>
      </c>
      <c r="B685" s="4" t="s">
        <v>1103</v>
      </c>
      <c r="C685" s="3">
        <v>0</v>
      </c>
      <c r="D685" s="3">
        <v>0</v>
      </c>
      <c r="E685" s="3">
        <v>0</v>
      </c>
      <c r="F685" s="3">
        <v>0</v>
      </c>
      <c r="G685" s="3">
        <v>0</v>
      </c>
      <c r="H685" s="315">
        <v>0</v>
      </c>
      <c r="I685" s="2">
        <f t="shared" si="10"/>
        <v>0</v>
      </c>
    </row>
    <row r="686" spans="1:9" hidden="1" x14ac:dyDescent="0.25">
      <c r="A686" s="5">
        <v>170570</v>
      </c>
      <c r="B686" s="4" t="s">
        <v>1102</v>
      </c>
      <c r="C686" s="3">
        <v>0</v>
      </c>
      <c r="D686" s="3">
        <v>0</v>
      </c>
      <c r="E686" s="3">
        <v>0</v>
      </c>
      <c r="F686" s="3">
        <v>0</v>
      </c>
      <c r="G686" s="3">
        <v>0</v>
      </c>
      <c r="H686" s="315">
        <v>0</v>
      </c>
      <c r="I686" s="2">
        <f t="shared" si="10"/>
        <v>0</v>
      </c>
    </row>
    <row r="687" spans="1:9" hidden="1" x14ac:dyDescent="0.25">
      <c r="A687" s="5">
        <v>170575</v>
      </c>
      <c r="B687" s="4" t="s">
        <v>1101</v>
      </c>
      <c r="C687" s="3">
        <v>0</v>
      </c>
      <c r="D687" s="3">
        <v>0</v>
      </c>
      <c r="E687" s="3">
        <v>0</v>
      </c>
      <c r="F687" s="3">
        <v>0</v>
      </c>
      <c r="G687" s="3">
        <v>0</v>
      </c>
      <c r="H687" s="315">
        <v>0</v>
      </c>
      <c r="I687" s="2">
        <f t="shared" si="10"/>
        <v>0</v>
      </c>
    </row>
    <row r="688" spans="1:9" hidden="1" x14ac:dyDescent="0.25">
      <c r="A688" s="5">
        <v>170580</v>
      </c>
      <c r="B688" s="4" t="s">
        <v>1100</v>
      </c>
      <c r="C688" s="3">
        <v>0</v>
      </c>
      <c r="D688" s="3">
        <v>0</v>
      </c>
      <c r="E688" s="3">
        <v>0</v>
      </c>
      <c r="F688" s="3">
        <v>0</v>
      </c>
      <c r="G688" s="3">
        <v>0</v>
      </c>
      <c r="H688" s="315">
        <v>0</v>
      </c>
      <c r="I688" s="2">
        <f t="shared" si="10"/>
        <v>0</v>
      </c>
    </row>
    <row r="689" spans="1:9" hidden="1" x14ac:dyDescent="0.25">
      <c r="A689" s="5">
        <v>170585</v>
      </c>
      <c r="B689" s="4" t="s">
        <v>1099</v>
      </c>
      <c r="C689" s="3">
        <v>0</v>
      </c>
      <c r="D689" s="3">
        <v>0</v>
      </c>
      <c r="E689" s="3">
        <v>0</v>
      </c>
      <c r="F689" s="3">
        <v>0</v>
      </c>
      <c r="G689" s="3">
        <v>0</v>
      </c>
      <c r="H689" s="315">
        <v>0</v>
      </c>
      <c r="I689" s="2">
        <f t="shared" si="10"/>
        <v>0</v>
      </c>
    </row>
    <row r="690" spans="1:9" hidden="1" x14ac:dyDescent="0.25">
      <c r="A690" s="5">
        <v>170590</v>
      </c>
      <c r="B690" s="4" t="s">
        <v>1098</v>
      </c>
      <c r="C690" s="3">
        <v>0</v>
      </c>
      <c r="D690" s="3">
        <v>0</v>
      </c>
      <c r="E690" s="3">
        <v>0</v>
      </c>
      <c r="F690" s="3">
        <v>0</v>
      </c>
      <c r="G690" s="3">
        <v>0</v>
      </c>
      <c r="H690" s="315">
        <v>0</v>
      </c>
      <c r="I690" s="2">
        <f t="shared" si="10"/>
        <v>0</v>
      </c>
    </row>
    <row r="691" spans="1:9" hidden="1" x14ac:dyDescent="0.25">
      <c r="A691" s="5">
        <v>170591</v>
      </c>
      <c r="B691" s="4" t="s">
        <v>1097</v>
      </c>
      <c r="C691" s="3">
        <v>0</v>
      </c>
      <c r="D691" s="3">
        <v>0</v>
      </c>
      <c r="E691" s="3">
        <v>0</v>
      </c>
      <c r="F691" s="3">
        <v>0</v>
      </c>
      <c r="G691" s="3">
        <v>0</v>
      </c>
      <c r="H691" s="315">
        <v>0</v>
      </c>
      <c r="I691" s="2">
        <f t="shared" si="10"/>
        <v>0</v>
      </c>
    </row>
    <row r="692" spans="1:9" hidden="1" x14ac:dyDescent="0.25">
      <c r="A692" s="5">
        <v>170592</v>
      </c>
      <c r="B692" s="4" t="s">
        <v>447</v>
      </c>
      <c r="C692" s="3">
        <v>0</v>
      </c>
      <c r="D692" s="3">
        <v>0</v>
      </c>
      <c r="E692" s="3">
        <v>0</v>
      </c>
      <c r="F692" s="3">
        <v>0</v>
      </c>
      <c r="G692" s="3">
        <v>0</v>
      </c>
      <c r="H692" s="315">
        <v>0</v>
      </c>
      <c r="I692" s="2">
        <f t="shared" si="10"/>
        <v>0</v>
      </c>
    </row>
    <row r="693" spans="1:9" x14ac:dyDescent="0.25">
      <c r="A693" s="5">
        <v>170595</v>
      </c>
      <c r="B693" s="4" t="s">
        <v>1096</v>
      </c>
      <c r="C693" s="3">
        <v>1342494703.6600001</v>
      </c>
      <c r="D693" s="3">
        <v>1646708347.3</v>
      </c>
      <c r="E693" s="3">
        <v>1662069776.2</v>
      </c>
      <c r="F693" s="3">
        <v>1840889670.2</v>
      </c>
      <c r="G693" s="3">
        <v>2038044056.2</v>
      </c>
      <c r="H693" s="315">
        <v>2195007233.1999998</v>
      </c>
      <c r="I693" s="2">
        <f t="shared" si="10"/>
        <v>2195007233.1999998</v>
      </c>
    </row>
    <row r="694" spans="1:9" hidden="1" x14ac:dyDescent="0.25">
      <c r="A694" s="5">
        <v>170599</v>
      </c>
      <c r="B694" s="4" t="s">
        <v>1095</v>
      </c>
      <c r="C694" s="3">
        <v>0</v>
      </c>
      <c r="D694" s="3">
        <v>0</v>
      </c>
      <c r="E694" s="3">
        <v>0</v>
      </c>
      <c r="F694" s="3">
        <v>0</v>
      </c>
      <c r="G694" s="3">
        <v>0</v>
      </c>
      <c r="H694" s="315">
        <v>0</v>
      </c>
      <c r="I694" s="2">
        <f t="shared" si="10"/>
        <v>0</v>
      </c>
    </row>
    <row r="695" spans="1:9" hidden="1" x14ac:dyDescent="0.25">
      <c r="A695" s="5">
        <v>171000</v>
      </c>
      <c r="B695" s="4" t="s">
        <v>1094</v>
      </c>
      <c r="C695" s="3">
        <v>0</v>
      </c>
      <c r="D695" s="3">
        <v>0</v>
      </c>
      <c r="E695" s="3">
        <v>0</v>
      </c>
      <c r="F695" s="3">
        <v>0</v>
      </c>
      <c r="G695" s="3">
        <v>0</v>
      </c>
      <c r="H695" s="315">
        <v>0</v>
      </c>
      <c r="I695" s="2">
        <f t="shared" si="10"/>
        <v>0</v>
      </c>
    </row>
    <row r="696" spans="1:9" hidden="1" x14ac:dyDescent="0.25">
      <c r="A696" s="5">
        <v>171005</v>
      </c>
      <c r="B696" s="4" t="s">
        <v>508</v>
      </c>
      <c r="C696" s="3">
        <v>0</v>
      </c>
      <c r="D696" s="3">
        <v>0</v>
      </c>
      <c r="E696" s="3">
        <v>0</v>
      </c>
      <c r="F696" s="3">
        <v>0</v>
      </c>
      <c r="G696" s="3">
        <v>0</v>
      </c>
      <c r="H696" s="315">
        <v>0</v>
      </c>
      <c r="I696" s="2">
        <f t="shared" si="10"/>
        <v>0</v>
      </c>
    </row>
    <row r="697" spans="1:9" hidden="1" x14ac:dyDescent="0.25">
      <c r="A697" s="5">
        <v>171010</v>
      </c>
      <c r="B697" s="4" t="s">
        <v>571</v>
      </c>
      <c r="C697" s="3">
        <v>0</v>
      </c>
      <c r="D697" s="3">
        <v>0</v>
      </c>
      <c r="E697" s="3">
        <v>0</v>
      </c>
      <c r="F697" s="3">
        <v>0</v>
      </c>
      <c r="G697" s="3">
        <v>0</v>
      </c>
      <c r="H697" s="315">
        <v>0</v>
      </c>
      <c r="I697" s="2">
        <f t="shared" si="10"/>
        <v>0</v>
      </c>
    </row>
    <row r="698" spans="1:9" hidden="1" x14ac:dyDescent="0.25">
      <c r="A698" s="5">
        <v>171020</v>
      </c>
      <c r="B698" s="4" t="s">
        <v>1093</v>
      </c>
      <c r="C698" s="3">
        <v>0</v>
      </c>
      <c r="D698" s="3">
        <v>0</v>
      </c>
      <c r="E698" s="3">
        <v>0</v>
      </c>
      <c r="F698" s="3">
        <v>0</v>
      </c>
      <c r="G698" s="3">
        <v>0</v>
      </c>
      <c r="H698" s="315">
        <v>0</v>
      </c>
      <c r="I698" s="2">
        <f t="shared" si="10"/>
        <v>0</v>
      </c>
    </row>
    <row r="699" spans="1:9" hidden="1" x14ac:dyDescent="0.25">
      <c r="A699" s="5">
        <v>171090</v>
      </c>
      <c r="B699" s="4" t="s">
        <v>1092</v>
      </c>
      <c r="C699" s="3">
        <v>0</v>
      </c>
      <c r="D699" s="3">
        <v>0</v>
      </c>
      <c r="E699" s="3">
        <v>0</v>
      </c>
      <c r="F699" s="3">
        <v>0</v>
      </c>
      <c r="G699" s="3">
        <v>0</v>
      </c>
      <c r="H699" s="315">
        <v>0</v>
      </c>
      <c r="I699" s="2">
        <f t="shared" si="10"/>
        <v>0</v>
      </c>
    </row>
    <row r="700" spans="1:9" hidden="1" x14ac:dyDescent="0.25">
      <c r="A700" s="5">
        <v>171099</v>
      </c>
      <c r="B700" s="4" t="s">
        <v>1091</v>
      </c>
      <c r="C700" s="3">
        <v>0</v>
      </c>
      <c r="D700" s="3">
        <v>0</v>
      </c>
      <c r="E700" s="3">
        <v>0</v>
      </c>
      <c r="F700" s="3">
        <v>0</v>
      </c>
      <c r="G700" s="3">
        <v>0</v>
      </c>
      <c r="H700" s="315">
        <v>0</v>
      </c>
      <c r="I700" s="2">
        <f t="shared" si="10"/>
        <v>0</v>
      </c>
    </row>
    <row r="701" spans="1:9" hidden="1" x14ac:dyDescent="0.25">
      <c r="A701" s="5">
        <v>171500</v>
      </c>
      <c r="B701" s="4" t="s">
        <v>1090</v>
      </c>
      <c r="C701" s="3">
        <v>0</v>
      </c>
      <c r="D701" s="3">
        <v>0</v>
      </c>
      <c r="E701" s="3">
        <v>0</v>
      </c>
      <c r="F701" s="3">
        <v>0</v>
      </c>
      <c r="G701" s="3">
        <v>0</v>
      </c>
      <c r="H701" s="315">
        <v>0</v>
      </c>
      <c r="I701" s="2">
        <f t="shared" si="10"/>
        <v>0</v>
      </c>
    </row>
    <row r="702" spans="1:9" hidden="1" x14ac:dyDescent="0.25">
      <c r="A702" s="5">
        <v>171505</v>
      </c>
      <c r="B702" s="4" t="s">
        <v>508</v>
      </c>
      <c r="C702" s="3">
        <v>0</v>
      </c>
      <c r="D702" s="3">
        <v>0</v>
      </c>
      <c r="E702" s="3">
        <v>0</v>
      </c>
      <c r="F702" s="3">
        <v>0</v>
      </c>
      <c r="G702" s="3">
        <v>0</v>
      </c>
      <c r="H702" s="315">
        <v>0</v>
      </c>
      <c r="I702" s="2">
        <f t="shared" si="10"/>
        <v>0</v>
      </c>
    </row>
    <row r="703" spans="1:9" hidden="1" x14ac:dyDescent="0.25">
      <c r="A703" s="5">
        <v>171510</v>
      </c>
      <c r="B703" s="4" t="s">
        <v>571</v>
      </c>
      <c r="C703" s="3">
        <v>0</v>
      </c>
      <c r="D703" s="3">
        <v>0</v>
      </c>
      <c r="E703" s="3">
        <v>0</v>
      </c>
      <c r="F703" s="3">
        <v>0</v>
      </c>
      <c r="G703" s="3">
        <v>0</v>
      </c>
      <c r="H703" s="315">
        <v>0</v>
      </c>
      <c r="I703" s="2">
        <f t="shared" si="10"/>
        <v>0</v>
      </c>
    </row>
    <row r="704" spans="1:9" hidden="1" x14ac:dyDescent="0.25">
      <c r="A704" s="5">
        <v>171599</v>
      </c>
      <c r="B704" s="4" t="s">
        <v>1089</v>
      </c>
      <c r="C704" s="3">
        <v>0</v>
      </c>
      <c r="D704" s="3">
        <v>0</v>
      </c>
      <c r="E704" s="3">
        <v>0</v>
      </c>
      <c r="F704" s="3">
        <v>0</v>
      </c>
      <c r="G704" s="3">
        <v>0</v>
      </c>
      <c r="H704" s="315">
        <v>0</v>
      </c>
      <c r="I704" s="2">
        <f t="shared" si="10"/>
        <v>0</v>
      </c>
    </row>
    <row r="705" spans="1:9" hidden="1" x14ac:dyDescent="0.25">
      <c r="A705" s="5">
        <v>180000</v>
      </c>
      <c r="B705" s="4" t="s">
        <v>1088</v>
      </c>
      <c r="C705" s="3">
        <v>0</v>
      </c>
      <c r="D705" s="3">
        <v>0</v>
      </c>
      <c r="E705" s="3">
        <v>0</v>
      </c>
      <c r="F705" s="3">
        <v>0</v>
      </c>
      <c r="G705" s="3">
        <v>0</v>
      </c>
      <c r="H705" s="315">
        <v>0</v>
      </c>
      <c r="I705" s="2">
        <f t="shared" si="10"/>
        <v>0</v>
      </c>
    </row>
    <row r="706" spans="1:9" hidden="1" x14ac:dyDescent="0.25">
      <c r="A706" s="5">
        <v>180500</v>
      </c>
      <c r="B706" s="4" t="s">
        <v>1087</v>
      </c>
      <c r="C706" s="3">
        <v>0</v>
      </c>
      <c r="D706" s="3">
        <v>0</v>
      </c>
      <c r="E706" s="3">
        <v>0</v>
      </c>
      <c r="F706" s="3">
        <v>0</v>
      </c>
      <c r="G706" s="3">
        <v>0</v>
      </c>
      <c r="H706" s="315">
        <v>0</v>
      </c>
      <c r="I706" s="2">
        <f t="shared" si="10"/>
        <v>0</v>
      </c>
    </row>
    <row r="707" spans="1:9" hidden="1" x14ac:dyDescent="0.25">
      <c r="A707" s="5">
        <v>181000</v>
      </c>
      <c r="B707" s="4" t="s">
        <v>1086</v>
      </c>
      <c r="C707" s="3">
        <v>0</v>
      </c>
      <c r="D707" s="3">
        <v>0</v>
      </c>
      <c r="E707" s="3">
        <v>0</v>
      </c>
      <c r="F707" s="3">
        <v>0</v>
      </c>
      <c r="G707" s="3">
        <v>0</v>
      </c>
      <c r="H707" s="315">
        <v>0</v>
      </c>
      <c r="I707" s="2">
        <f t="shared" si="10"/>
        <v>0</v>
      </c>
    </row>
    <row r="708" spans="1:9" hidden="1" x14ac:dyDescent="0.25">
      <c r="A708" s="5">
        <v>181500</v>
      </c>
      <c r="B708" s="4" t="s">
        <v>1085</v>
      </c>
      <c r="C708" s="3">
        <v>0</v>
      </c>
      <c r="D708" s="3">
        <v>0</v>
      </c>
      <c r="E708" s="3">
        <v>0</v>
      </c>
      <c r="F708" s="3">
        <v>0</v>
      </c>
      <c r="G708" s="3">
        <v>0</v>
      </c>
      <c r="H708" s="315">
        <v>0</v>
      </c>
      <c r="I708" s="2">
        <f t="shared" ref="I708:I771" si="11">MAX(C708:H708)</f>
        <v>0</v>
      </c>
    </row>
    <row r="709" spans="1:9" hidden="1" x14ac:dyDescent="0.25">
      <c r="A709" s="5">
        <v>182000</v>
      </c>
      <c r="B709" s="4" t="s">
        <v>1084</v>
      </c>
      <c r="C709" s="3">
        <v>0</v>
      </c>
      <c r="D709" s="3">
        <v>0</v>
      </c>
      <c r="E709" s="3">
        <v>0</v>
      </c>
      <c r="F709" s="3">
        <v>0</v>
      </c>
      <c r="G709" s="3">
        <v>0</v>
      </c>
      <c r="H709" s="315">
        <v>0</v>
      </c>
      <c r="I709" s="2">
        <f t="shared" si="11"/>
        <v>0</v>
      </c>
    </row>
    <row r="710" spans="1:9" hidden="1" x14ac:dyDescent="0.25">
      <c r="A710" s="5">
        <v>182100</v>
      </c>
      <c r="B710" s="4" t="s">
        <v>1083</v>
      </c>
      <c r="C710" s="3">
        <v>0</v>
      </c>
      <c r="D710" s="3">
        <v>0</v>
      </c>
      <c r="E710" s="3">
        <v>0</v>
      </c>
      <c r="F710" s="3">
        <v>0</v>
      </c>
      <c r="G710" s="3">
        <v>0</v>
      </c>
      <c r="H710" s="315">
        <v>0</v>
      </c>
      <c r="I710" s="2">
        <f t="shared" si="11"/>
        <v>0</v>
      </c>
    </row>
    <row r="711" spans="1:9" hidden="1" x14ac:dyDescent="0.25">
      <c r="A711" s="5">
        <v>182500</v>
      </c>
      <c r="B711" s="4" t="s">
        <v>1082</v>
      </c>
      <c r="C711" s="3">
        <v>0</v>
      </c>
      <c r="D711" s="3">
        <v>0</v>
      </c>
      <c r="E711" s="3">
        <v>0</v>
      </c>
      <c r="F711" s="3">
        <v>0</v>
      </c>
      <c r="G711" s="3">
        <v>0</v>
      </c>
      <c r="H711" s="315">
        <v>0</v>
      </c>
      <c r="I711" s="2">
        <f t="shared" si="11"/>
        <v>0</v>
      </c>
    </row>
    <row r="712" spans="1:9" hidden="1" x14ac:dyDescent="0.25">
      <c r="A712" s="5">
        <v>189900</v>
      </c>
      <c r="B712" s="4" t="s">
        <v>1081</v>
      </c>
      <c r="C712" s="3">
        <v>0</v>
      </c>
      <c r="D712" s="3">
        <v>0</v>
      </c>
      <c r="E712" s="3">
        <v>0</v>
      </c>
      <c r="F712" s="3">
        <v>0</v>
      </c>
      <c r="G712" s="3">
        <v>0</v>
      </c>
      <c r="H712" s="315">
        <v>0</v>
      </c>
      <c r="I712" s="2">
        <f t="shared" si="11"/>
        <v>0</v>
      </c>
    </row>
    <row r="713" spans="1:9" x14ac:dyDescent="0.25">
      <c r="A713" s="5">
        <v>190000</v>
      </c>
      <c r="B713" s="4" t="s">
        <v>1080</v>
      </c>
      <c r="C713" s="3">
        <v>469703333</v>
      </c>
      <c r="D713" s="3">
        <v>419823329</v>
      </c>
      <c r="E713" s="3">
        <v>369943325</v>
      </c>
      <c r="F713" s="3">
        <v>320063321</v>
      </c>
      <c r="G713" s="3">
        <v>270183317</v>
      </c>
      <c r="H713" s="315">
        <v>228616647</v>
      </c>
      <c r="I713" s="2">
        <f t="shared" si="11"/>
        <v>469703333</v>
      </c>
    </row>
    <row r="714" spans="1:9" hidden="1" x14ac:dyDescent="0.25">
      <c r="A714" s="5">
        <v>190400</v>
      </c>
      <c r="B714" s="4" t="s">
        <v>882</v>
      </c>
      <c r="C714" s="3">
        <v>0</v>
      </c>
      <c r="D714" s="3">
        <v>0</v>
      </c>
      <c r="E714" s="3">
        <v>0</v>
      </c>
      <c r="F714" s="3">
        <v>0</v>
      </c>
      <c r="G714" s="3">
        <v>0</v>
      </c>
      <c r="H714" s="315">
        <v>0</v>
      </c>
      <c r="I714" s="2">
        <f t="shared" si="11"/>
        <v>0</v>
      </c>
    </row>
    <row r="715" spans="1:9" hidden="1" x14ac:dyDescent="0.25">
      <c r="A715" s="5">
        <v>190405</v>
      </c>
      <c r="B715" s="4" t="s">
        <v>1079</v>
      </c>
      <c r="C715" s="3">
        <v>0</v>
      </c>
      <c r="D715" s="3">
        <v>0</v>
      </c>
      <c r="E715" s="3">
        <v>0</v>
      </c>
      <c r="F715" s="3">
        <v>0</v>
      </c>
      <c r="G715" s="3">
        <v>0</v>
      </c>
      <c r="H715" s="315">
        <v>0</v>
      </c>
      <c r="I715" s="2">
        <f t="shared" si="11"/>
        <v>0</v>
      </c>
    </row>
    <row r="716" spans="1:9" hidden="1" x14ac:dyDescent="0.25">
      <c r="A716" s="5">
        <v>190410</v>
      </c>
      <c r="B716" s="4" t="s">
        <v>1078</v>
      </c>
      <c r="C716" s="3">
        <v>0</v>
      </c>
      <c r="D716" s="3">
        <v>0</v>
      </c>
      <c r="E716" s="3">
        <v>0</v>
      </c>
      <c r="F716" s="3">
        <v>0</v>
      </c>
      <c r="G716" s="3">
        <v>0</v>
      </c>
      <c r="H716" s="315">
        <v>0</v>
      </c>
      <c r="I716" s="2">
        <f t="shared" si="11"/>
        <v>0</v>
      </c>
    </row>
    <row r="717" spans="1:9" hidden="1" x14ac:dyDescent="0.25">
      <c r="A717" s="5">
        <v>190415</v>
      </c>
      <c r="B717" s="4" t="s">
        <v>1077</v>
      </c>
      <c r="C717" s="3">
        <v>0</v>
      </c>
      <c r="D717" s="3">
        <v>0</v>
      </c>
      <c r="E717" s="3">
        <v>0</v>
      </c>
      <c r="F717" s="3">
        <v>0</v>
      </c>
      <c r="G717" s="3">
        <v>0</v>
      </c>
      <c r="H717" s="315">
        <v>0</v>
      </c>
      <c r="I717" s="2">
        <f t="shared" si="11"/>
        <v>0</v>
      </c>
    </row>
    <row r="718" spans="1:9" hidden="1" x14ac:dyDescent="0.25">
      <c r="A718" s="5">
        <v>190420</v>
      </c>
      <c r="B718" s="4" t="s">
        <v>1076</v>
      </c>
      <c r="C718" s="3">
        <v>0</v>
      </c>
      <c r="D718" s="3">
        <v>0</v>
      </c>
      <c r="E718" s="3">
        <v>0</v>
      </c>
      <c r="F718" s="3">
        <v>0</v>
      </c>
      <c r="G718" s="3">
        <v>0</v>
      </c>
      <c r="H718" s="315">
        <v>0</v>
      </c>
      <c r="I718" s="2">
        <f t="shared" si="11"/>
        <v>0</v>
      </c>
    </row>
    <row r="719" spans="1:9" hidden="1" x14ac:dyDescent="0.25">
      <c r="A719" s="5">
        <v>190425</v>
      </c>
      <c r="B719" s="4" t="s">
        <v>1075</v>
      </c>
      <c r="C719" s="3">
        <v>0</v>
      </c>
      <c r="D719" s="3">
        <v>0</v>
      </c>
      <c r="E719" s="3">
        <v>0</v>
      </c>
      <c r="F719" s="3">
        <v>0</v>
      </c>
      <c r="G719" s="3">
        <v>0</v>
      </c>
      <c r="H719" s="315">
        <v>0</v>
      </c>
      <c r="I719" s="2">
        <f t="shared" si="11"/>
        <v>0</v>
      </c>
    </row>
    <row r="720" spans="1:9" hidden="1" x14ac:dyDescent="0.25">
      <c r="A720" s="5">
        <v>190430</v>
      </c>
      <c r="B720" s="4" t="s">
        <v>1074</v>
      </c>
      <c r="C720" s="3">
        <v>0</v>
      </c>
      <c r="D720" s="3">
        <v>0</v>
      </c>
      <c r="E720" s="3">
        <v>0</v>
      </c>
      <c r="F720" s="3">
        <v>0</v>
      </c>
      <c r="G720" s="3">
        <v>0</v>
      </c>
      <c r="H720" s="315">
        <v>0</v>
      </c>
      <c r="I720" s="2">
        <f t="shared" si="11"/>
        <v>0</v>
      </c>
    </row>
    <row r="721" spans="1:9" hidden="1" x14ac:dyDescent="0.25">
      <c r="A721" s="5">
        <v>190435</v>
      </c>
      <c r="B721" s="4" t="s">
        <v>1073</v>
      </c>
      <c r="C721" s="3">
        <v>0</v>
      </c>
      <c r="D721" s="3">
        <v>0</v>
      </c>
      <c r="E721" s="3">
        <v>0</v>
      </c>
      <c r="F721" s="3">
        <v>0</v>
      </c>
      <c r="G721" s="3">
        <v>0</v>
      </c>
      <c r="H721" s="315">
        <v>0</v>
      </c>
      <c r="I721" s="2">
        <f t="shared" si="11"/>
        <v>0</v>
      </c>
    </row>
    <row r="722" spans="1:9" hidden="1" x14ac:dyDescent="0.25">
      <c r="A722" s="5">
        <v>190440</v>
      </c>
      <c r="B722" s="4" t="s">
        <v>1072</v>
      </c>
      <c r="C722" s="3">
        <v>0</v>
      </c>
      <c r="D722" s="3">
        <v>0</v>
      </c>
      <c r="E722" s="3">
        <v>0</v>
      </c>
      <c r="F722" s="3">
        <v>0</v>
      </c>
      <c r="G722" s="3">
        <v>0</v>
      </c>
      <c r="H722" s="315">
        <v>0</v>
      </c>
      <c r="I722" s="2">
        <f t="shared" si="11"/>
        <v>0</v>
      </c>
    </row>
    <row r="723" spans="1:9" hidden="1" x14ac:dyDescent="0.25">
      <c r="A723" s="5">
        <v>190495</v>
      </c>
      <c r="B723" s="4" t="s">
        <v>873</v>
      </c>
      <c r="C723" s="3">
        <v>0</v>
      </c>
      <c r="D723" s="3">
        <v>0</v>
      </c>
      <c r="E723" s="3">
        <v>0</v>
      </c>
      <c r="F723" s="3">
        <v>0</v>
      </c>
      <c r="G723" s="3">
        <v>0</v>
      </c>
      <c r="H723" s="315">
        <v>0</v>
      </c>
      <c r="I723" s="2">
        <f t="shared" si="11"/>
        <v>0</v>
      </c>
    </row>
    <row r="724" spans="1:9" hidden="1" x14ac:dyDescent="0.25">
      <c r="A724" s="5">
        <v>190500</v>
      </c>
      <c r="B724" s="4" t="s">
        <v>1071</v>
      </c>
      <c r="C724" s="3">
        <v>0</v>
      </c>
      <c r="D724" s="3">
        <v>0</v>
      </c>
      <c r="E724" s="3">
        <v>0</v>
      </c>
      <c r="F724" s="3">
        <v>0</v>
      </c>
      <c r="G724" s="3">
        <v>0</v>
      </c>
      <c r="H724" s="315">
        <v>0</v>
      </c>
      <c r="I724" s="2">
        <f t="shared" si="11"/>
        <v>0</v>
      </c>
    </row>
    <row r="725" spans="1:9" hidden="1" x14ac:dyDescent="0.25">
      <c r="A725" s="5">
        <v>190505</v>
      </c>
      <c r="B725" s="4" t="s">
        <v>867</v>
      </c>
      <c r="C725" s="3">
        <v>0</v>
      </c>
      <c r="D725" s="3">
        <v>0</v>
      </c>
      <c r="E725" s="3">
        <v>0</v>
      </c>
      <c r="F725" s="3">
        <v>0</v>
      </c>
      <c r="G725" s="3">
        <v>0</v>
      </c>
      <c r="H725" s="315">
        <v>0</v>
      </c>
      <c r="I725" s="2">
        <f t="shared" si="11"/>
        <v>0</v>
      </c>
    </row>
    <row r="726" spans="1:9" hidden="1" x14ac:dyDescent="0.25">
      <c r="A726" s="5">
        <v>190510</v>
      </c>
      <c r="B726" s="4" t="s">
        <v>449</v>
      </c>
      <c r="C726" s="3">
        <v>0</v>
      </c>
      <c r="D726" s="3">
        <v>0</v>
      </c>
      <c r="E726" s="3">
        <v>0</v>
      </c>
      <c r="F726" s="3">
        <v>0</v>
      </c>
      <c r="G726" s="3">
        <v>0</v>
      </c>
      <c r="H726" s="315">
        <v>0</v>
      </c>
      <c r="I726" s="2">
        <f t="shared" si="11"/>
        <v>0</v>
      </c>
    </row>
    <row r="727" spans="1:9" hidden="1" x14ac:dyDescent="0.25">
      <c r="A727" s="5">
        <v>190515</v>
      </c>
      <c r="B727" s="4" t="s">
        <v>451</v>
      </c>
      <c r="C727" s="3">
        <v>0</v>
      </c>
      <c r="D727" s="3">
        <v>0</v>
      </c>
      <c r="E727" s="3">
        <v>0</v>
      </c>
      <c r="F727" s="3">
        <v>0</v>
      </c>
      <c r="G727" s="3">
        <v>0</v>
      </c>
      <c r="H727" s="315">
        <v>0</v>
      </c>
      <c r="I727" s="2">
        <f t="shared" si="11"/>
        <v>0</v>
      </c>
    </row>
    <row r="728" spans="1:9" hidden="1" x14ac:dyDescent="0.25">
      <c r="A728" s="5">
        <v>190520</v>
      </c>
      <c r="B728" s="4" t="s">
        <v>483</v>
      </c>
      <c r="C728" s="3">
        <v>0</v>
      </c>
      <c r="D728" s="3">
        <v>0</v>
      </c>
      <c r="E728" s="3">
        <v>0</v>
      </c>
      <c r="F728" s="3">
        <v>0</v>
      </c>
      <c r="G728" s="3">
        <v>0</v>
      </c>
      <c r="H728" s="315">
        <v>0</v>
      </c>
      <c r="I728" s="2">
        <f t="shared" si="11"/>
        <v>0</v>
      </c>
    </row>
    <row r="729" spans="1:9" hidden="1" x14ac:dyDescent="0.25">
      <c r="A729" s="5">
        <v>190595</v>
      </c>
      <c r="B729" s="4" t="s">
        <v>1066</v>
      </c>
      <c r="C729" s="3">
        <v>0</v>
      </c>
      <c r="D729" s="3">
        <v>0</v>
      </c>
      <c r="E729" s="3">
        <v>0</v>
      </c>
      <c r="F729" s="3">
        <v>0</v>
      </c>
      <c r="G729" s="3">
        <v>0</v>
      </c>
      <c r="H729" s="315">
        <v>0</v>
      </c>
      <c r="I729" s="2">
        <f t="shared" si="11"/>
        <v>0</v>
      </c>
    </row>
    <row r="730" spans="1:9" x14ac:dyDescent="0.25">
      <c r="A730" s="5">
        <v>191000</v>
      </c>
      <c r="B730" s="4" t="s">
        <v>1070</v>
      </c>
      <c r="C730" s="3">
        <v>469703333</v>
      </c>
      <c r="D730" s="3">
        <v>419823329</v>
      </c>
      <c r="E730" s="3">
        <v>369943325</v>
      </c>
      <c r="F730" s="3">
        <v>320063321</v>
      </c>
      <c r="G730" s="3">
        <v>270183317</v>
      </c>
      <c r="H730" s="315">
        <v>228616647</v>
      </c>
      <c r="I730" s="2">
        <f t="shared" si="11"/>
        <v>469703333</v>
      </c>
    </row>
    <row r="731" spans="1:9" hidden="1" x14ac:dyDescent="0.25">
      <c r="A731" s="5">
        <v>191005</v>
      </c>
      <c r="B731" s="4" t="s">
        <v>578</v>
      </c>
      <c r="C731" s="3">
        <v>0</v>
      </c>
      <c r="D731" s="3">
        <v>0</v>
      </c>
      <c r="E731" s="3">
        <v>0</v>
      </c>
      <c r="F731" s="3">
        <v>0</v>
      </c>
      <c r="G731" s="3">
        <v>0</v>
      </c>
      <c r="H731" s="315">
        <v>0</v>
      </c>
      <c r="I731" s="2">
        <f t="shared" si="11"/>
        <v>0</v>
      </c>
    </row>
    <row r="732" spans="1:9" hidden="1" x14ac:dyDescent="0.25">
      <c r="A732" s="5">
        <v>191010</v>
      </c>
      <c r="B732" s="4" t="s">
        <v>577</v>
      </c>
      <c r="C732" s="3">
        <v>0</v>
      </c>
      <c r="D732" s="3">
        <v>0</v>
      </c>
      <c r="E732" s="3">
        <v>0</v>
      </c>
      <c r="F732" s="3">
        <v>0</v>
      </c>
      <c r="G732" s="3">
        <v>0</v>
      </c>
      <c r="H732" s="315">
        <v>0</v>
      </c>
      <c r="I732" s="2">
        <f t="shared" si="11"/>
        <v>0</v>
      </c>
    </row>
    <row r="733" spans="1:9" hidden="1" x14ac:dyDescent="0.25">
      <c r="A733" s="5">
        <v>191020</v>
      </c>
      <c r="B733" s="4" t="s">
        <v>1069</v>
      </c>
      <c r="C733" s="3">
        <v>0</v>
      </c>
      <c r="D733" s="3">
        <v>0</v>
      </c>
      <c r="E733" s="3">
        <v>0</v>
      </c>
      <c r="F733" s="3">
        <v>0</v>
      </c>
      <c r="G733" s="3">
        <v>0</v>
      </c>
      <c r="H733" s="315">
        <v>0</v>
      </c>
      <c r="I733" s="2">
        <f t="shared" si="11"/>
        <v>0</v>
      </c>
    </row>
    <row r="734" spans="1:9" x14ac:dyDescent="0.25">
      <c r="A734" s="5">
        <v>191025</v>
      </c>
      <c r="B734" s="4" t="s">
        <v>575</v>
      </c>
      <c r="C734" s="3">
        <v>469703333</v>
      </c>
      <c r="D734" s="3">
        <v>419823329</v>
      </c>
      <c r="E734" s="3">
        <v>369943325</v>
      </c>
      <c r="F734" s="3">
        <v>498800000</v>
      </c>
      <c r="G734" s="3">
        <v>498800000</v>
      </c>
      <c r="H734" s="315">
        <v>498800000</v>
      </c>
      <c r="I734" s="2">
        <f t="shared" si="11"/>
        <v>498800000</v>
      </c>
    </row>
    <row r="735" spans="1:9" hidden="1" x14ac:dyDescent="0.25">
      <c r="A735" s="5">
        <v>191030</v>
      </c>
      <c r="B735" s="4" t="s">
        <v>1068</v>
      </c>
      <c r="C735" s="3">
        <v>0</v>
      </c>
      <c r="D735" s="3">
        <v>0</v>
      </c>
      <c r="E735" s="3">
        <v>0</v>
      </c>
      <c r="F735" s="3">
        <v>0</v>
      </c>
      <c r="G735" s="3">
        <v>0</v>
      </c>
      <c r="H735" s="315">
        <v>0</v>
      </c>
      <c r="I735" s="2">
        <f t="shared" si="11"/>
        <v>0</v>
      </c>
    </row>
    <row r="736" spans="1:9" hidden="1" x14ac:dyDescent="0.25">
      <c r="A736" s="5">
        <v>191035</v>
      </c>
      <c r="B736" s="4" t="s">
        <v>574</v>
      </c>
      <c r="C736" s="3">
        <v>0</v>
      </c>
      <c r="D736" s="3">
        <v>0</v>
      </c>
      <c r="E736" s="3">
        <v>0</v>
      </c>
      <c r="F736" s="3">
        <v>0</v>
      </c>
      <c r="G736" s="3">
        <v>0</v>
      </c>
      <c r="H736" s="315">
        <v>0</v>
      </c>
      <c r="I736" s="2">
        <f t="shared" si="11"/>
        <v>0</v>
      </c>
    </row>
    <row r="737" spans="1:9" hidden="1" x14ac:dyDescent="0.25">
      <c r="A737" s="5">
        <v>191040</v>
      </c>
      <c r="B737" s="4" t="s">
        <v>1067</v>
      </c>
      <c r="C737" s="3">
        <v>0</v>
      </c>
      <c r="D737" s="3">
        <v>0</v>
      </c>
      <c r="E737" s="3">
        <v>0</v>
      </c>
      <c r="F737" s="3">
        <v>0</v>
      </c>
      <c r="G737" s="3">
        <v>0</v>
      </c>
      <c r="H737" s="315">
        <v>0</v>
      </c>
      <c r="I737" s="2">
        <f t="shared" si="11"/>
        <v>0</v>
      </c>
    </row>
    <row r="738" spans="1:9" hidden="1" x14ac:dyDescent="0.25">
      <c r="A738" s="5">
        <v>191045</v>
      </c>
      <c r="B738" s="4" t="s">
        <v>573</v>
      </c>
      <c r="C738" s="3">
        <v>0</v>
      </c>
      <c r="D738" s="3">
        <v>0</v>
      </c>
      <c r="E738" s="3">
        <v>0</v>
      </c>
      <c r="F738" s="3">
        <v>0</v>
      </c>
      <c r="G738" s="3">
        <v>0</v>
      </c>
      <c r="H738" s="315">
        <v>0</v>
      </c>
      <c r="I738" s="2">
        <f t="shared" si="11"/>
        <v>0</v>
      </c>
    </row>
    <row r="739" spans="1:9" x14ac:dyDescent="0.25">
      <c r="A739" s="5">
        <v>191095</v>
      </c>
      <c r="B739" s="4" t="s">
        <v>1066</v>
      </c>
      <c r="C739" s="3">
        <v>0</v>
      </c>
      <c r="D739" s="3">
        <v>0</v>
      </c>
      <c r="E739" s="3">
        <v>0</v>
      </c>
      <c r="F739" s="3">
        <v>178736679</v>
      </c>
      <c r="G739" s="3">
        <v>228616683</v>
      </c>
      <c r="H739" s="315">
        <v>270183353</v>
      </c>
      <c r="I739" s="2">
        <f t="shared" si="11"/>
        <v>270183353</v>
      </c>
    </row>
    <row r="740" spans="1:9" hidden="1" x14ac:dyDescent="0.25">
      <c r="A740" s="5">
        <v>191099</v>
      </c>
      <c r="B740" s="4" t="s">
        <v>1065</v>
      </c>
      <c r="C740" s="3">
        <v>0</v>
      </c>
      <c r="D740" s="3">
        <v>0</v>
      </c>
      <c r="E740" s="3">
        <v>0</v>
      </c>
      <c r="F740" s="3">
        <v>0</v>
      </c>
      <c r="G740" s="3">
        <v>0</v>
      </c>
      <c r="H740" s="315">
        <v>0</v>
      </c>
      <c r="I740" s="2">
        <f t="shared" si="11"/>
        <v>0</v>
      </c>
    </row>
    <row r="741" spans="1:9" hidden="1" x14ac:dyDescent="0.25">
      <c r="A741" s="5">
        <v>191500</v>
      </c>
      <c r="B741" s="4" t="s">
        <v>1064</v>
      </c>
      <c r="C741" s="3">
        <v>0</v>
      </c>
      <c r="D741" s="3">
        <v>0</v>
      </c>
      <c r="E741" s="3">
        <v>0</v>
      </c>
      <c r="F741" s="3">
        <v>0</v>
      </c>
      <c r="G741" s="3">
        <v>0</v>
      </c>
      <c r="H741" s="315">
        <v>0</v>
      </c>
      <c r="I741" s="2">
        <f t="shared" si="11"/>
        <v>0</v>
      </c>
    </row>
    <row r="742" spans="1:9" hidden="1" x14ac:dyDescent="0.25">
      <c r="A742" s="5">
        <v>192000</v>
      </c>
      <c r="B742" s="4" t="s">
        <v>1063</v>
      </c>
      <c r="C742" s="3">
        <v>0</v>
      </c>
      <c r="D742" s="3">
        <v>0</v>
      </c>
      <c r="E742" s="3">
        <v>0</v>
      </c>
      <c r="F742" s="3">
        <v>0</v>
      </c>
      <c r="G742" s="3">
        <v>0</v>
      </c>
      <c r="H742" s="315">
        <v>0</v>
      </c>
      <c r="I742" s="2">
        <f t="shared" si="11"/>
        <v>0</v>
      </c>
    </row>
    <row r="743" spans="1:9" hidden="1" x14ac:dyDescent="0.25">
      <c r="A743" s="5">
        <v>193500</v>
      </c>
      <c r="B743" s="4" t="s">
        <v>1062</v>
      </c>
      <c r="C743" s="3">
        <v>0</v>
      </c>
      <c r="D743" s="3">
        <v>0</v>
      </c>
      <c r="E743" s="3">
        <v>0</v>
      </c>
      <c r="F743" s="3">
        <v>0</v>
      </c>
      <c r="G743" s="3">
        <v>0</v>
      </c>
      <c r="H743" s="315">
        <v>0</v>
      </c>
      <c r="I743" s="2">
        <f t="shared" si="11"/>
        <v>0</v>
      </c>
    </row>
    <row r="744" spans="1:9" hidden="1" x14ac:dyDescent="0.25">
      <c r="A744" s="5">
        <v>193505</v>
      </c>
      <c r="B744" s="4" t="s">
        <v>1059</v>
      </c>
      <c r="C744" s="3">
        <v>0</v>
      </c>
      <c r="D744" s="3">
        <v>0</v>
      </c>
      <c r="E744" s="3">
        <v>0</v>
      </c>
      <c r="F744" s="3">
        <v>0</v>
      </c>
      <c r="G744" s="3">
        <v>0</v>
      </c>
      <c r="H744" s="315">
        <v>0</v>
      </c>
      <c r="I744" s="2">
        <f t="shared" si="11"/>
        <v>0</v>
      </c>
    </row>
    <row r="745" spans="1:9" hidden="1" x14ac:dyDescent="0.25">
      <c r="A745" s="5">
        <v>193510</v>
      </c>
      <c r="B745" s="4" t="s">
        <v>1058</v>
      </c>
      <c r="C745" s="3">
        <v>0</v>
      </c>
      <c r="D745" s="3">
        <v>0</v>
      </c>
      <c r="E745" s="3">
        <v>0</v>
      </c>
      <c r="F745" s="3">
        <v>0</v>
      </c>
      <c r="G745" s="3">
        <v>0</v>
      </c>
      <c r="H745" s="315">
        <v>0</v>
      </c>
      <c r="I745" s="2">
        <f t="shared" si="11"/>
        <v>0</v>
      </c>
    </row>
    <row r="746" spans="1:9" hidden="1" x14ac:dyDescent="0.25">
      <c r="A746" s="5">
        <v>193515</v>
      </c>
      <c r="B746" s="4" t="s">
        <v>169</v>
      </c>
      <c r="C746" s="3">
        <v>0</v>
      </c>
      <c r="D746" s="3">
        <v>0</v>
      </c>
      <c r="E746" s="3">
        <v>0</v>
      </c>
      <c r="F746" s="3">
        <v>0</v>
      </c>
      <c r="G746" s="3">
        <v>0</v>
      </c>
      <c r="H746" s="315">
        <v>0</v>
      </c>
      <c r="I746" s="2">
        <f t="shared" si="11"/>
        <v>0</v>
      </c>
    </row>
    <row r="747" spans="1:9" hidden="1" x14ac:dyDescent="0.25">
      <c r="A747" s="5">
        <v>193520</v>
      </c>
      <c r="B747" s="4" t="s">
        <v>1057</v>
      </c>
      <c r="C747" s="3">
        <v>0</v>
      </c>
      <c r="D747" s="3">
        <v>0</v>
      </c>
      <c r="E747" s="3">
        <v>0</v>
      </c>
      <c r="F747" s="3">
        <v>0</v>
      </c>
      <c r="G747" s="3">
        <v>0</v>
      </c>
      <c r="H747" s="315">
        <v>0</v>
      </c>
      <c r="I747" s="2">
        <f t="shared" si="11"/>
        <v>0</v>
      </c>
    </row>
    <row r="748" spans="1:9" hidden="1" x14ac:dyDescent="0.25">
      <c r="A748" s="5">
        <v>193525</v>
      </c>
      <c r="B748" s="4" t="s">
        <v>1056</v>
      </c>
      <c r="C748" s="3">
        <v>0</v>
      </c>
      <c r="D748" s="3">
        <v>0</v>
      </c>
      <c r="E748" s="3">
        <v>0</v>
      </c>
      <c r="F748" s="3">
        <v>0</v>
      </c>
      <c r="G748" s="3">
        <v>0</v>
      </c>
      <c r="H748" s="315">
        <v>0</v>
      </c>
      <c r="I748" s="2">
        <f t="shared" si="11"/>
        <v>0</v>
      </c>
    </row>
    <row r="749" spans="1:9" hidden="1" x14ac:dyDescent="0.25">
      <c r="A749" s="5">
        <v>193530</v>
      </c>
      <c r="B749" s="4" t="s">
        <v>1055</v>
      </c>
      <c r="C749" s="3">
        <v>0</v>
      </c>
      <c r="D749" s="3">
        <v>0</v>
      </c>
      <c r="E749" s="3">
        <v>0</v>
      </c>
      <c r="F749" s="3">
        <v>0</v>
      </c>
      <c r="G749" s="3">
        <v>0</v>
      </c>
      <c r="H749" s="315">
        <v>0</v>
      </c>
      <c r="I749" s="2">
        <f t="shared" si="11"/>
        <v>0</v>
      </c>
    </row>
    <row r="750" spans="1:9" hidden="1" x14ac:dyDescent="0.25">
      <c r="A750" s="5">
        <v>193535</v>
      </c>
      <c r="B750" s="4" t="s">
        <v>163</v>
      </c>
      <c r="C750" s="3">
        <v>0</v>
      </c>
      <c r="D750" s="3">
        <v>0</v>
      </c>
      <c r="E750" s="3">
        <v>0</v>
      </c>
      <c r="F750" s="3">
        <v>0</v>
      </c>
      <c r="G750" s="3">
        <v>0</v>
      </c>
      <c r="H750" s="315">
        <v>0</v>
      </c>
      <c r="I750" s="2">
        <f t="shared" si="11"/>
        <v>0</v>
      </c>
    </row>
    <row r="751" spans="1:9" hidden="1" x14ac:dyDescent="0.25">
      <c r="A751" s="5">
        <v>194000</v>
      </c>
      <c r="B751" s="4" t="s">
        <v>1061</v>
      </c>
      <c r="C751" s="3">
        <v>0</v>
      </c>
      <c r="D751" s="3">
        <v>0</v>
      </c>
      <c r="E751" s="3">
        <v>0</v>
      </c>
      <c r="F751" s="3">
        <v>0</v>
      </c>
      <c r="G751" s="3">
        <v>0</v>
      </c>
      <c r="H751" s="315">
        <v>0</v>
      </c>
      <c r="I751" s="2">
        <f t="shared" si="11"/>
        <v>0</v>
      </c>
    </row>
    <row r="752" spans="1:9" hidden="1" x14ac:dyDescent="0.25">
      <c r="A752" s="5">
        <v>194005</v>
      </c>
      <c r="B752" s="4" t="s">
        <v>1059</v>
      </c>
      <c r="C752" s="3">
        <v>0</v>
      </c>
      <c r="D752" s="3">
        <v>0</v>
      </c>
      <c r="E752" s="3">
        <v>0</v>
      </c>
      <c r="F752" s="3">
        <v>0</v>
      </c>
      <c r="G752" s="3">
        <v>0</v>
      </c>
      <c r="H752" s="315">
        <v>0</v>
      </c>
      <c r="I752" s="2">
        <f t="shared" si="11"/>
        <v>0</v>
      </c>
    </row>
    <row r="753" spans="1:9" hidden="1" x14ac:dyDescent="0.25">
      <c r="A753" s="5">
        <v>194010</v>
      </c>
      <c r="B753" s="4" t="s">
        <v>1058</v>
      </c>
      <c r="C753" s="3">
        <v>0</v>
      </c>
      <c r="D753" s="3">
        <v>0</v>
      </c>
      <c r="E753" s="3">
        <v>0</v>
      </c>
      <c r="F753" s="3">
        <v>0</v>
      </c>
      <c r="G753" s="3">
        <v>0</v>
      </c>
      <c r="H753" s="315">
        <v>0</v>
      </c>
      <c r="I753" s="2">
        <f t="shared" si="11"/>
        <v>0</v>
      </c>
    </row>
    <row r="754" spans="1:9" hidden="1" x14ac:dyDescent="0.25">
      <c r="A754" s="5">
        <v>194015</v>
      </c>
      <c r="B754" s="4" t="s">
        <v>169</v>
      </c>
      <c r="C754" s="3">
        <v>0</v>
      </c>
      <c r="D754" s="3">
        <v>0</v>
      </c>
      <c r="E754" s="3">
        <v>0</v>
      </c>
      <c r="F754" s="3">
        <v>0</v>
      </c>
      <c r="G754" s="3">
        <v>0</v>
      </c>
      <c r="H754" s="315">
        <v>0</v>
      </c>
      <c r="I754" s="2">
        <f t="shared" si="11"/>
        <v>0</v>
      </c>
    </row>
    <row r="755" spans="1:9" hidden="1" x14ac:dyDescent="0.25">
      <c r="A755" s="5">
        <v>194020</v>
      </c>
      <c r="B755" s="4" t="s">
        <v>1057</v>
      </c>
      <c r="C755" s="3">
        <v>0</v>
      </c>
      <c r="D755" s="3">
        <v>0</v>
      </c>
      <c r="E755" s="3">
        <v>0</v>
      </c>
      <c r="F755" s="3">
        <v>0</v>
      </c>
      <c r="G755" s="3">
        <v>0</v>
      </c>
      <c r="H755" s="315">
        <v>0</v>
      </c>
      <c r="I755" s="2">
        <f t="shared" si="11"/>
        <v>0</v>
      </c>
    </row>
    <row r="756" spans="1:9" hidden="1" x14ac:dyDescent="0.25">
      <c r="A756" s="5">
        <v>194025</v>
      </c>
      <c r="B756" s="4" t="s">
        <v>1056</v>
      </c>
      <c r="C756" s="3">
        <v>0</v>
      </c>
      <c r="D756" s="3">
        <v>0</v>
      </c>
      <c r="E756" s="3">
        <v>0</v>
      </c>
      <c r="F756" s="3">
        <v>0</v>
      </c>
      <c r="G756" s="3">
        <v>0</v>
      </c>
      <c r="H756" s="315">
        <v>0</v>
      </c>
      <c r="I756" s="2">
        <f t="shared" si="11"/>
        <v>0</v>
      </c>
    </row>
    <row r="757" spans="1:9" hidden="1" x14ac:dyDescent="0.25">
      <c r="A757" s="5">
        <v>194030</v>
      </c>
      <c r="B757" s="4" t="s">
        <v>1055</v>
      </c>
      <c r="C757" s="3">
        <v>0</v>
      </c>
      <c r="D757" s="3">
        <v>0</v>
      </c>
      <c r="E757" s="3">
        <v>0</v>
      </c>
      <c r="F757" s="3">
        <v>0</v>
      </c>
      <c r="G757" s="3">
        <v>0</v>
      </c>
      <c r="H757" s="315">
        <v>0</v>
      </c>
      <c r="I757" s="2">
        <f t="shared" si="11"/>
        <v>0</v>
      </c>
    </row>
    <row r="758" spans="1:9" hidden="1" x14ac:dyDescent="0.25">
      <c r="A758" s="5">
        <v>194035</v>
      </c>
      <c r="B758" s="4" t="s">
        <v>163</v>
      </c>
      <c r="C758" s="3">
        <v>0</v>
      </c>
      <c r="D758" s="3">
        <v>0</v>
      </c>
      <c r="E758" s="3">
        <v>0</v>
      </c>
      <c r="F758" s="3">
        <v>0</v>
      </c>
      <c r="G758" s="3">
        <v>0</v>
      </c>
      <c r="H758" s="315">
        <v>0</v>
      </c>
      <c r="I758" s="2">
        <f t="shared" si="11"/>
        <v>0</v>
      </c>
    </row>
    <row r="759" spans="1:9" hidden="1" x14ac:dyDescent="0.25">
      <c r="A759" s="5">
        <v>194500</v>
      </c>
      <c r="B759" s="4" t="s">
        <v>1060</v>
      </c>
      <c r="C759" s="3">
        <v>0</v>
      </c>
      <c r="D759" s="3">
        <v>0</v>
      </c>
      <c r="E759" s="3">
        <v>0</v>
      </c>
      <c r="F759" s="3">
        <v>0</v>
      </c>
      <c r="G759" s="3">
        <v>0</v>
      </c>
      <c r="H759" s="315">
        <v>0</v>
      </c>
      <c r="I759" s="2">
        <f t="shared" si="11"/>
        <v>0</v>
      </c>
    </row>
    <row r="760" spans="1:9" hidden="1" x14ac:dyDescent="0.25">
      <c r="A760" s="5">
        <v>194505</v>
      </c>
      <c r="B760" s="4" t="s">
        <v>1059</v>
      </c>
      <c r="C760" s="3">
        <v>0</v>
      </c>
      <c r="D760" s="3">
        <v>0</v>
      </c>
      <c r="E760" s="3">
        <v>0</v>
      </c>
      <c r="F760" s="3">
        <v>0</v>
      </c>
      <c r="G760" s="3">
        <v>0</v>
      </c>
      <c r="H760" s="315">
        <v>0</v>
      </c>
      <c r="I760" s="2">
        <f t="shared" si="11"/>
        <v>0</v>
      </c>
    </row>
    <row r="761" spans="1:9" hidden="1" x14ac:dyDescent="0.25">
      <c r="A761" s="5">
        <v>194510</v>
      </c>
      <c r="B761" s="4" t="s">
        <v>1058</v>
      </c>
      <c r="C761" s="3">
        <v>0</v>
      </c>
      <c r="D761" s="3">
        <v>0</v>
      </c>
      <c r="E761" s="3">
        <v>0</v>
      </c>
      <c r="F761" s="3">
        <v>0</v>
      </c>
      <c r="G761" s="3">
        <v>0</v>
      </c>
      <c r="H761" s="315">
        <v>0</v>
      </c>
      <c r="I761" s="2">
        <f t="shared" si="11"/>
        <v>0</v>
      </c>
    </row>
    <row r="762" spans="1:9" hidden="1" x14ac:dyDescent="0.25">
      <c r="A762" s="5">
        <v>194515</v>
      </c>
      <c r="B762" s="4" t="s">
        <v>169</v>
      </c>
      <c r="C762" s="3">
        <v>0</v>
      </c>
      <c r="D762" s="3">
        <v>0</v>
      </c>
      <c r="E762" s="3">
        <v>0</v>
      </c>
      <c r="F762" s="3">
        <v>0</v>
      </c>
      <c r="G762" s="3">
        <v>0</v>
      </c>
      <c r="H762" s="315">
        <v>0</v>
      </c>
      <c r="I762" s="2">
        <f t="shared" si="11"/>
        <v>0</v>
      </c>
    </row>
    <row r="763" spans="1:9" hidden="1" x14ac:dyDescent="0.25">
      <c r="A763" s="5">
        <v>194520</v>
      </c>
      <c r="B763" s="4" t="s">
        <v>1057</v>
      </c>
      <c r="C763" s="3">
        <v>0</v>
      </c>
      <c r="D763" s="3">
        <v>0</v>
      </c>
      <c r="E763" s="3">
        <v>0</v>
      </c>
      <c r="F763" s="3">
        <v>0</v>
      </c>
      <c r="G763" s="3">
        <v>0</v>
      </c>
      <c r="H763" s="315">
        <v>0</v>
      </c>
      <c r="I763" s="2">
        <f t="shared" si="11"/>
        <v>0</v>
      </c>
    </row>
    <row r="764" spans="1:9" hidden="1" x14ac:dyDescent="0.25">
      <c r="A764" s="5">
        <v>194525</v>
      </c>
      <c r="B764" s="4" t="s">
        <v>1056</v>
      </c>
      <c r="C764" s="3">
        <v>0</v>
      </c>
      <c r="D764" s="3">
        <v>0</v>
      </c>
      <c r="E764" s="3">
        <v>0</v>
      </c>
      <c r="F764" s="3">
        <v>0</v>
      </c>
      <c r="G764" s="3">
        <v>0</v>
      </c>
      <c r="H764" s="315">
        <v>0</v>
      </c>
      <c r="I764" s="2">
        <f t="shared" si="11"/>
        <v>0</v>
      </c>
    </row>
    <row r="765" spans="1:9" hidden="1" x14ac:dyDescent="0.25">
      <c r="A765" s="5">
        <v>194530</v>
      </c>
      <c r="B765" s="4" t="s">
        <v>1055</v>
      </c>
      <c r="C765" s="3">
        <v>0</v>
      </c>
      <c r="D765" s="3">
        <v>0</v>
      </c>
      <c r="E765" s="3">
        <v>0</v>
      </c>
      <c r="F765" s="3">
        <v>0</v>
      </c>
      <c r="G765" s="3">
        <v>0</v>
      </c>
      <c r="H765" s="315">
        <v>0</v>
      </c>
      <c r="I765" s="2">
        <f t="shared" si="11"/>
        <v>0</v>
      </c>
    </row>
    <row r="766" spans="1:9" hidden="1" x14ac:dyDescent="0.25">
      <c r="A766" s="5">
        <v>194535</v>
      </c>
      <c r="B766" s="4" t="s">
        <v>163</v>
      </c>
      <c r="C766" s="3">
        <v>0</v>
      </c>
      <c r="D766" s="3">
        <v>0</v>
      </c>
      <c r="E766" s="3">
        <v>0</v>
      </c>
      <c r="F766" s="3">
        <v>0</v>
      </c>
      <c r="G766" s="3">
        <v>0</v>
      </c>
      <c r="H766" s="315">
        <v>0</v>
      </c>
      <c r="I766" s="2">
        <f t="shared" si="11"/>
        <v>0</v>
      </c>
    </row>
    <row r="767" spans="1:9" hidden="1" x14ac:dyDescent="0.25">
      <c r="A767" s="5">
        <v>195000</v>
      </c>
      <c r="B767" s="4" t="s">
        <v>1054</v>
      </c>
      <c r="C767" s="3">
        <v>0</v>
      </c>
      <c r="D767" s="3">
        <v>0</v>
      </c>
      <c r="E767" s="3">
        <v>0</v>
      </c>
      <c r="F767" s="3">
        <v>0</v>
      </c>
      <c r="G767" s="3">
        <v>0</v>
      </c>
      <c r="H767" s="315">
        <v>0</v>
      </c>
      <c r="I767" s="2">
        <f t="shared" si="11"/>
        <v>0</v>
      </c>
    </row>
    <row r="768" spans="1:9" hidden="1" x14ac:dyDescent="0.25">
      <c r="A768" s="5">
        <v>195005</v>
      </c>
      <c r="B768" s="4" t="s">
        <v>1053</v>
      </c>
      <c r="C768" s="3">
        <v>0</v>
      </c>
      <c r="D768" s="3">
        <v>0</v>
      </c>
      <c r="E768" s="3">
        <v>0</v>
      </c>
      <c r="F768" s="3">
        <v>0</v>
      </c>
      <c r="G768" s="3">
        <v>0</v>
      </c>
      <c r="H768" s="315">
        <v>0</v>
      </c>
      <c r="I768" s="2">
        <f t="shared" si="11"/>
        <v>0</v>
      </c>
    </row>
    <row r="769" spans="1:9" hidden="1" x14ac:dyDescent="0.25">
      <c r="A769" s="5">
        <v>195010</v>
      </c>
      <c r="B769" s="4" t="s">
        <v>1052</v>
      </c>
      <c r="C769" s="3">
        <v>0</v>
      </c>
      <c r="D769" s="3">
        <v>0</v>
      </c>
      <c r="E769" s="3">
        <v>0</v>
      </c>
      <c r="F769" s="3">
        <v>0</v>
      </c>
      <c r="G769" s="3">
        <v>0</v>
      </c>
      <c r="H769" s="315">
        <v>0</v>
      </c>
      <c r="I769" s="2">
        <f t="shared" si="11"/>
        <v>0</v>
      </c>
    </row>
    <row r="770" spans="1:9" hidden="1" x14ac:dyDescent="0.25">
      <c r="A770" s="5">
        <v>195015</v>
      </c>
      <c r="B770" s="4" t="s">
        <v>1051</v>
      </c>
      <c r="C770" s="3">
        <v>0</v>
      </c>
      <c r="D770" s="3">
        <v>0</v>
      </c>
      <c r="E770" s="3">
        <v>0</v>
      </c>
      <c r="F770" s="3">
        <v>0</v>
      </c>
      <c r="G770" s="3">
        <v>0</v>
      </c>
      <c r="H770" s="315">
        <v>0</v>
      </c>
      <c r="I770" s="2">
        <f t="shared" si="11"/>
        <v>0</v>
      </c>
    </row>
    <row r="771" spans="1:9" hidden="1" x14ac:dyDescent="0.25">
      <c r="A771" s="5">
        <v>195095</v>
      </c>
      <c r="B771" s="4" t="s">
        <v>1050</v>
      </c>
      <c r="C771" s="3">
        <v>0</v>
      </c>
      <c r="D771" s="3">
        <v>0</v>
      </c>
      <c r="E771" s="3">
        <v>0</v>
      </c>
      <c r="F771" s="3">
        <v>0</v>
      </c>
      <c r="G771" s="3">
        <v>0</v>
      </c>
      <c r="H771" s="315">
        <v>0</v>
      </c>
      <c r="I771" s="2">
        <f t="shared" si="11"/>
        <v>0</v>
      </c>
    </row>
    <row r="772" spans="1:9" hidden="1" x14ac:dyDescent="0.25">
      <c r="A772" s="5">
        <v>195099</v>
      </c>
      <c r="B772" s="4" t="s">
        <v>591</v>
      </c>
      <c r="C772" s="3">
        <v>0</v>
      </c>
      <c r="D772" s="3">
        <v>0</v>
      </c>
      <c r="E772" s="3">
        <v>0</v>
      </c>
      <c r="F772" s="3">
        <v>0</v>
      </c>
      <c r="G772" s="3">
        <v>0</v>
      </c>
      <c r="H772" s="315">
        <v>0</v>
      </c>
      <c r="I772" s="2">
        <f t="shared" ref="I772:I835" si="12">MAX(C772:H772)</f>
        <v>0</v>
      </c>
    </row>
    <row r="773" spans="1:9" x14ac:dyDescent="0.25">
      <c r="A773" s="5">
        <v>200000</v>
      </c>
      <c r="B773" s="4" t="s">
        <v>1049</v>
      </c>
      <c r="C773" s="3">
        <v>18328155570.57</v>
      </c>
      <c r="D773" s="3">
        <v>14877754565.49</v>
      </c>
      <c r="E773" s="3">
        <v>12021917148.15</v>
      </c>
      <c r="F773" s="3">
        <v>8850507933.1499996</v>
      </c>
      <c r="G773" s="3">
        <v>12858807357.85</v>
      </c>
      <c r="H773" s="315">
        <v>11132684984.68</v>
      </c>
      <c r="I773" s="2">
        <f t="shared" si="12"/>
        <v>18328155570.57</v>
      </c>
    </row>
    <row r="774" spans="1:9" hidden="1" x14ac:dyDescent="0.25">
      <c r="A774" s="5">
        <v>210000</v>
      </c>
      <c r="B774" s="4" t="s">
        <v>1048</v>
      </c>
      <c r="C774" s="3">
        <v>0</v>
      </c>
      <c r="D774" s="3">
        <v>0</v>
      </c>
      <c r="E774" s="3">
        <v>0</v>
      </c>
      <c r="F774" s="3">
        <v>0</v>
      </c>
      <c r="G774" s="3">
        <v>0</v>
      </c>
      <c r="H774" s="315">
        <v>0</v>
      </c>
      <c r="I774" s="2">
        <f t="shared" si="12"/>
        <v>0</v>
      </c>
    </row>
    <row r="775" spans="1:9" hidden="1" x14ac:dyDescent="0.25">
      <c r="A775" s="5">
        <v>210500</v>
      </c>
      <c r="B775" s="4" t="s">
        <v>1047</v>
      </c>
      <c r="C775" s="3">
        <v>0</v>
      </c>
      <c r="D775" s="3">
        <v>0</v>
      </c>
      <c r="E775" s="3">
        <v>0</v>
      </c>
      <c r="F775" s="3">
        <v>0</v>
      </c>
      <c r="G775" s="3">
        <v>0</v>
      </c>
      <c r="H775" s="315">
        <v>0</v>
      </c>
      <c r="I775" s="2">
        <f t="shared" si="12"/>
        <v>0</v>
      </c>
    </row>
    <row r="776" spans="1:9" hidden="1" x14ac:dyDescent="0.25">
      <c r="A776" s="5">
        <v>210505</v>
      </c>
      <c r="B776" s="4" t="s">
        <v>1046</v>
      </c>
      <c r="C776" s="3">
        <v>0</v>
      </c>
      <c r="D776" s="3">
        <v>0</v>
      </c>
      <c r="E776" s="3">
        <v>0</v>
      </c>
      <c r="F776" s="3">
        <v>0</v>
      </c>
      <c r="G776" s="3">
        <v>0</v>
      </c>
      <c r="H776" s="315">
        <v>0</v>
      </c>
      <c r="I776" s="2">
        <f t="shared" si="12"/>
        <v>0</v>
      </c>
    </row>
    <row r="777" spans="1:9" hidden="1" x14ac:dyDescent="0.25">
      <c r="A777" s="5">
        <v>210510</v>
      </c>
      <c r="B777" s="4" t="s">
        <v>1045</v>
      </c>
      <c r="C777" s="3">
        <v>0</v>
      </c>
      <c r="D777" s="3">
        <v>0</v>
      </c>
      <c r="E777" s="3">
        <v>0</v>
      </c>
      <c r="F777" s="3">
        <v>0</v>
      </c>
      <c r="G777" s="3">
        <v>0</v>
      </c>
      <c r="H777" s="315">
        <v>0</v>
      </c>
      <c r="I777" s="2">
        <f t="shared" si="12"/>
        <v>0</v>
      </c>
    </row>
    <row r="778" spans="1:9" hidden="1" x14ac:dyDescent="0.25">
      <c r="A778" s="5">
        <v>210595</v>
      </c>
      <c r="B778" s="4" t="s">
        <v>1044</v>
      </c>
      <c r="C778" s="3">
        <v>0</v>
      </c>
      <c r="D778" s="3">
        <v>0</v>
      </c>
      <c r="E778" s="3">
        <v>0</v>
      </c>
      <c r="F778" s="3">
        <v>0</v>
      </c>
      <c r="G778" s="3">
        <v>0</v>
      </c>
      <c r="H778" s="315">
        <v>0</v>
      </c>
      <c r="I778" s="2">
        <f t="shared" si="12"/>
        <v>0</v>
      </c>
    </row>
    <row r="779" spans="1:9" hidden="1" x14ac:dyDescent="0.25">
      <c r="A779" s="5">
        <v>211000</v>
      </c>
      <c r="B779" s="4" t="s">
        <v>1043</v>
      </c>
      <c r="C779" s="3">
        <v>0</v>
      </c>
      <c r="D779" s="3">
        <v>0</v>
      </c>
      <c r="E779" s="3">
        <v>0</v>
      </c>
      <c r="F779" s="3">
        <v>0</v>
      </c>
      <c r="G779" s="3">
        <v>0</v>
      </c>
      <c r="H779" s="315">
        <v>0</v>
      </c>
      <c r="I779" s="2">
        <f t="shared" si="12"/>
        <v>0</v>
      </c>
    </row>
    <row r="780" spans="1:9" hidden="1" x14ac:dyDescent="0.25">
      <c r="A780" s="5">
        <v>211005</v>
      </c>
      <c r="B780" s="4" t="s">
        <v>1042</v>
      </c>
      <c r="C780" s="3">
        <v>0</v>
      </c>
      <c r="D780" s="3">
        <v>0</v>
      </c>
      <c r="E780" s="3">
        <v>0</v>
      </c>
      <c r="F780" s="3">
        <v>0</v>
      </c>
      <c r="G780" s="3">
        <v>0</v>
      </c>
      <c r="H780" s="315">
        <v>0</v>
      </c>
      <c r="I780" s="2">
        <f t="shared" si="12"/>
        <v>0</v>
      </c>
    </row>
    <row r="781" spans="1:9" hidden="1" x14ac:dyDescent="0.25">
      <c r="A781" s="5">
        <v>211010</v>
      </c>
      <c r="B781" s="4" t="s">
        <v>1041</v>
      </c>
      <c r="C781" s="3">
        <v>0</v>
      </c>
      <c r="D781" s="3">
        <v>0</v>
      </c>
      <c r="E781" s="3">
        <v>0</v>
      </c>
      <c r="F781" s="3">
        <v>0</v>
      </c>
      <c r="G781" s="3">
        <v>0</v>
      </c>
      <c r="H781" s="315">
        <v>0</v>
      </c>
      <c r="I781" s="2">
        <f t="shared" si="12"/>
        <v>0</v>
      </c>
    </row>
    <row r="782" spans="1:9" hidden="1" x14ac:dyDescent="0.25">
      <c r="A782" s="5">
        <v>211015</v>
      </c>
      <c r="B782" s="4" t="s">
        <v>1040</v>
      </c>
      <c r="C782" s="3">
        <v>0</v>
      </c>
      <c r="D782" s="3">
        <v>0</v>
      </c>
      <c r="E782" s="3">
        <v>0</v>
      </c>
      <c r="F782" s="3">
        <v>0</v>
      </c>
      <c r="G782" s="3">
        <v>0</v>
      </c>
      <c r="H782" s="315">
        <v>0</v>
      </c>
      <c r="I782" s="2">
        <f t="shared" si="12"/>
        <v>0</v>
      </c>
    </row>
    <row r="783" spans="1:9" hidden="1" x14ac:dyDescent="0.25">
      <c r="A783" s="5">
        <v>211020</v>
      </c>
      <c r="B783" s="4" t="s">
        <v>1039</v>
      </c>
      <c r="C783" s="3">
        <v>0</v>
      </c>
      <c r="D783" s="3">
        <v>0</v>
      </c>
      <c r="E783" s="3">
        <v>0</v>
      </c>
      <c r="F783" s="3">
        <v>0</v>
      </c>
      <c r="G783" s="3">
        <v>0</v>
      </c>
      <c r="H783" s="315">
        <v>0</v>
      </c>
      <c r="I783" s="2">
        <f t="shared" si="12"/>
        <v>0</v>
      </c>
    </row>
    <row r="784" spans="1:9" hidden="1" x14ac:dyDescent="0.25">
      <c r="A784" s="5">
        <v>211095</v>
      </c>
      <c r="B784" s="4" t="s">
        <v>1038</v>
      </c>
      <c r="C784" s="3">
        <v>0</v>
      </c>
      <c r="D784" s="3">
        <v>0</v>
      </c>
      <c r="E784" s="3">
        <v>0</v>
      </c>
      <c r="F784" s="3">
        <v>0</v>
      </c>
      <c r="G784" s="3">
        <v>0</v>
      </c>
      <c r="H784" s="315">
        <v>0</v>
      </c>
      <c r="I784" s="2">
        <f t="shared" si="12"/>
        <v>0</v>
      </c>
    </row>
    <row r="785" spans="1:9" hidden="1" x14ac:dyDescent="0.25">
      <c r="A785" s="5">
        <v>212500</v>
      </c>
      <c r="B785" s="4" t="s">
        <v>1037</v>
      </c>
      <c r="C785" s="3">
        <v>0</v>
      </c>
      <c r="D785" s="3">
        <v>0</v>
      </c>
      <c r="E785" s="3">
        <v>0</v>
      </c>
      <c r="F785" s="3">
        <v>0</v>
      </c>
      <c r="G785" s="3">
        <v>0</v>
      </c>
      <c r="H785" s="315">
        <v>0</v>
      </c>
      <c r="I785" s="2">
        <f t="shared" si="12"/>
        <v>0</v>
      </c>
    </row>
    <row r="786" spans="1:9" hidden="1" x14ac:dyDescent="0.25">
      <c r="A786" s="5">
        <v>212505</v>
      </c>
      <c r="B786" s="4" t="s">
        <v>1036</v>
      </c>
      <c r="C786" s="3">
        <v>0</v>
      </c>
      <c r="D786" s="3">
        <v>0</v>
      </c>
      <c r="E786" s="3">
        <v>0</v>
      </c>
      <c r="F786" s="3">
        <v>0</v>
      </c>
      <c r="G786" s="3">
        <v>0</v>
      </c>
      <c r="H786" s="315">
        <v>0</v>
      </c>
      <c r="I786" s="2">
        <f t="shared" si="12"/>
        <v>0</v>
      </c>
    </row>
    <row r="787" spans="1:9" hidden="1" x14ac:dyDescent="0.25">
      <c r="A787" s="5">
        <v>212510</v>
      </c>
      <c r="B787" s="4" t="s">
        <v>1035</v>
      </c>
      <c r="C787" s="3">
        <v>0</v>
      </c>
      <c r="D787" s="3">
        <v>0</v>
      </c>
      <c r="E787" s="3">
        <v>0</v>
      </c>
      <c r="F787" s="3">
        <v>0</v>
      </c>
      <c r="G787" s="3">
        <v>0</v>
      </c>
      <c r="H787" s="315">
        <v>0</v>
      </c>
      <c r="I787" s="2">
        <f t="shared" si="12"/>
        <v>0</v>
      </c>
    </row>
    <row r="788" spans="1:9" hidden="1" x14ac:dyDescent="0.25">
      <c r="A788" s="5">
        <v>212515</v>
      </c>
      <c r="B788" s="4" t="s">
        <v>1034</v>
      </c>
      <c r="C788" s="3">
        <v>0</v>
      </c>
      <c r="D788" s="3">
        <v>0</v>
      </c>
      <c r="E788" s="3">
        <v>0</v>
      </c>
      <c r="F788" s="3">
        <v>0</v>
      </c>
      <c r="G788" s="3">
        <v>0</v>
      </c>
      <c r="H788" s="315">
        <v>0</v>
      </c>
      <c r="I788" s="2">
        <f t="shared" si="12"/>
        <v>0</v>
      </c>
    </row>
    <row r="789" spans="1:9" hidden="1" x14ac:dyDescent="0.25">
      <c r="A789" s="5">
        <v>212520</v>
      </c>
      <c r="B789" s="4" t="s">
        <v>1033</v>
      </c>
      <c r="C789" s="3">
        <v>0</v>
      </c>
      <c r="D789" s="3">
        <v>0</v>
      </c>
      <c r="E789" s="3">
        <v>0</v>
      </c>
      <c r="F789" s="3">
        <v>0</v>
      </c>
      <c r="G789" s="3">
        <v>0</v>
      </c>
      <c r="H789" s="315">
        <v>0</v>
      </c>
      <c r="I789" s="2">
        <f t="shared" si="12"/>
        <v>0</v>
      </c>
    </row>
    <row r="790" spans="1:9" hidden="1" x14ac:dyDescent="0.25">
      <c r="A790" s="5">
        <v>212595</v>
      </c>
      <c r="B790" s="4" t="s">
        <v>1032</v>
      </c>
      <c r="C790" s="3">
        <v>0</v>
      </c>
      <c r="D790" s="3">
        <v>0</v>
      </c>
      <c r="E790" s="3">
        <v>0</v>
      </c>
      <c r="F790" s="3">
        <v>0</v>
      </c>
      <c r="G790" s="3">
        <v>0</v>
      </c>
      <c r="H790" s="315">
        <v>0</v>
      </c>
      <c r="I790" s="2">
        <f t="shared" si="12"/>
        <v>0</v>
      </c>
    </row>
    <row r="791" spans="1:9" hidden="1" x14ac:dyDescent="0.25">
      <c r="A791" s="5">
        <v>213000</v>
      </c>
      <c r="B791" s="4" t="s">
        <v>1031</v>
      </c>
      <c r="C791" s="3">
        <v>0</v>
      </c>
      <c r="D791" s="3">
        <v>0</v>
      </c>
      <c r="E791" s="3">
        <v>0</v>
      </c>
      <c r="F791" s="3">
        <v>0</v>
      </c>
      <c r="G791" s="3">
        <v>0</v>
      </c>
      <c r="H791" s="315">
        <v>0</v>
      </c>
      <c r="I791" s="2">
        <f t="shared" si="12"/>
        <v>0</v>
      </c>
    </row>
    <row r="792" spans="1:9" hidden="1" x14ac:dyDescent="0.25">
      <c r="A792" s="5">
        <v>213005</v>
      </c>
      <c r="B792" s="4" t="s">
        <v>1030</v>
      </c>
      <c r="C792" s="3">
        <v>0</v>
      </c>
      <c r="D792" s="3">
        <v>0</v>
      </c>
      <c r="E792" s="3">
        <v>0</v>
      </c>
      <c r="F792" s="3">
        <v>0</v>
      </c>
      <c r="G792" s="3">
        <v>0</v>
      </c>
      <c r="H792" s="315">
        <v>0</v>
      </c>
      <c r="I792" s="2">
        <f t="shared" si="12"/>
        <v>0</v>
      </c>
    </row>
    <row r="793" spans="1:9" hidden="1" x14ac:dyDescent="0.25">
      <c r="A793" s="5">
        <v>213010</v>
      </c>
      <c r="B793" s="4" t="s">
        <v>1029</v>
      </c>
      <c r="C793" s="3">
        <v>0</v>
      </c>
      <c r="D793" s="3">
        <v>0</v>
      </c>
      <c r="E793" s="3">
        <v>0</v>
      </c>
      <c r="F793" s="3">
        <v>0</v>
      </c>
      <c r="G793" s="3">
        <v>0</v>
      </c>
      <c r="H793" s="315">
        <v>0</v>
      </c>
      <c r="I793" s="2">
        <f t="shared" si="12"/>
        <v>0</v>
      </c>
    </row>
    <row r="794" spans="1:9" hidden="1" x14ac:dyDescent="0.25">
      <c r="A794" s="5">
        <v>213095</v>
      </c>
      <c r="B794" s="4" t="s">
        <v>1028</v>
      </c>
      <c r="C794" s="3">
        <v>0</v>
      </c>
      <c r="D794" s="3">
        <v>0</v>
      </c>
      <c r="E794" s="3">
        <v>0</v>
      </c>
      <c r="F794" s="3">
        <v>0</v>
      </c>
      <c r="G794" s="3">
        <v>0</v>
      </c>
      <c r="H794" s="315">
        <v>0</v>
      </c>
      <c r="I794" s="2">
        <f t="shared" si="12"/>
        <v>0</v>
      </c>
    </row>
    <row r="795" spans="1:9" hidden="1" x14ac:dyDescent="0.25">
      <c r="A795" s="5">
        <v>220000</v>
      </c>
      <c r="B795" s="4" t="s">
        <v>1027</v>
      </c>
      <c r="C795" s="3">
        <v>0</v>
      </c>
      <c r="D795" s="3">
        <v>0</v>
      </c>
      <c r="E795" s="3">
        <v>0</v>
      </c>
      <c r="F795" s="3">
        <v>0</v>
      </c>
      <c r="G795" s="3">
        <v>0</v>
      </c>
      <c r="H795" s="315">
        <v>0</v>
      </c>
      <c r="I795" s="2">
        <f t="shared" si="12"/>
        <v>0</v>
      </c>
    </row>
    <row r="796" spans="1:9" hidden="1" x14ac:dyDescent="0.25">
      <c r="A796" s="5">
        <v>220500</v>
      </c>
      <c r="B796" s="4" t="s">
        <v>1026</v>
      </c>
      <c r="C796" s="3">
        <v>0</v>
      </c>
      <c r="D796" s="3">
        <v>0</v>
      </c>
      <c r="E796" s="3">
        <v>0</v>
      </c>
      <c r="F796" s="3">
        <v>0</v>
      </c>
      <c r="G796" s="3">
        <v>0</v>
      </c>
      <c r="H796" s="315">
        <v>0</v>
      </c>
      <c r="I796" s="2">
        <f t="shared" si="12"/>
        <v>0</v>
      </c>
    </row>
    <row r="797" spans="1:9" hidden="1" x14ac:dyDescent="0.25">
      <c r="A797" s="5">
        <v>221000</v>
      </c>
      <c r="B797" s="4" t="s">
        <v>1025</v>
      </c>
      <c r="C797" s="3">
        <v>0</v>
      </c>
      <c r="D797" s="3">
        <v>0</v>
      </c>
      <c r="E797" s="3">
        <v>0</v>
      </c>
      <c r="F797" s="3">
        <v>0</v>
      </c>
      <c r="G797" s="3">
        <v>0</v>
      </c>
      <c r="H797" s="315">
        <v>0</v>
      </c>
      <c r="I797" s="2">
        <f t="shared" si="12"/>
        <v>0</v>
      </c>
    </row>
    <row r="798" spans="1:9" hidden="1" x14ac:dyDescent="0.25">
      <c r="A798" s="5">
        <v>221500</v>
      </c>
      <c r="B798" s="4" t="s">
        <v>1024</v>
      </c>
      <c r="C798" s="3">
        <v>0</v>
      </c>
      <c r="D798" s="3">
        <v>0</v>
      </c>
      <c r="E798" s="3">
        <v>0</v>
      </c>
      <c r="F798" s="3">
        <v>0</v>
      </c>
      <c r="G798" s="3">
        <v>0</v>
      </c>
      <c r="H798" s="315">
        <v>0</v>
      </c>
      <c r="I798" s="2">
        <f t="shared" si="12"/>
        <v>0</v>
      </c>
    </row>
    <row r="799" spans="1:9" hidden="1" x14ac:dyDescent="0.25">
      <c r="A799" s="5">
        <v>222000</v>
      </c>
      <c r="B799" s="4" t="s">
        <v>1023</v>
      </c>
      <c r="C799" s="3">
        <v>0</v>
      </c>
      <c r="D799" s="3">
        <v>0</v>
      </c>
      <c r="E799" s="3">
        <v>0</v>
      </c>
      <c r="F799" s="3">
        <v>0</v>
      </c>
      <c r="G799" s="3">
        <v>0</v>
      </c>
      <c r="H799" s="315">
        <v>0</v>
      </c>
      <c r="I799" s="2">
        <f t="shared" si="12"/>
        <v>0</v>
      </c>
    </row>
    <row r="800" spans="1:9" hidden="1" x14ac:dyDescent="0.25">
      <c r="A800" s="5">
        <v>222500</v>
      </c>
      <c r="B800" s="4" t="s">
        <v>1022</v>
      </c>
      <c r="C800" s="3">
        <v>0</v>
      </c>
      <c r="D800" s="3">
        <v>0</v>
      </c>
      <c r="E800" s="3">
        <v>0</v>
      </c>
      <c r="F800" s="3">
        <v>0</v>
      </c>
      <c r="G800" s="3">
        <v>0</v>
      </c>
      <c r="H800" s="315">
        <v>0</v>
      </c>
      <c r="I800" s="2">
        <f t="shared" si="12"/>
        <v>0</v>
      </c>
    </row>
    <row r="801" spans="1:9" hidden="1" x14ac:dyDescent="0.25">
      <c r="A801" s="5">
        <v>229500</v>
      </c>
      <c r="B801" s="4" t="s">
        <v>1021</v>
      </c>
      <c r="C801" s="3">
        <v>0</v>
      </c>
      <c r="D801" s="3">
        <v>0</v>
      </c>
      <c r="E801" s="3">
        <v>0</v>
      </c>
      <c r="F801" s="3">
        <v>0</v>
      </c>
      <c r="G801" s="3">
        <v>0</v>
      </c>
      <c r="H801" s="315">
        <v>0</v>
      </c>
      <c r="I801" s="2">
        <f t="shared" si="12"/>
        <v>0</v>
      </c>
    </row>
    <row r="802" spans="1:9" x14ac:dyDescent="0.25">
      <c r="A802" s="5">
        <v>230000</v>
      </c>
      <c r="B802" s="4" t="s">
        <v>1020</v>
      </c>
      <c r="C802" s="3">
        <v>11944040474.32</v>
      </c>
      <c r="D802" s="3">
        <v>7942307381.3299999</v>
      </c>
      <c r="E802" s="3">
        <v>5094629720.2799997</v>
      </c>
      <c r="F802" s="3">
        <v>649984070</v>
      </c>
      <c r="G802" s="3">
        <v>4513656062</v>
      </c>
      <c r="H802" s="315">
        <v>2833333213</v>
      </c>
      <c r="I802" s="2">
        <f t="shared" si="12"/>
        <v>11944040474.32</v>
      </c>
    </row>
    <row r="803" spans="1:9" x14ac:dyDescent="0.25">
      <c r="A803" s="5">
        <v>230500</v>
      </c>
      <c r="B803" s="4" t="s">
        <v>1019</v>
      </c>
      <c r="C803" s="3">
        <v>9352373834.3199997</v>
      </c>
      <c r="D803" s="3">
        <v>4025640848.3299999</v>
      </c>
      <c r="E803" s="3">
        <v>3594629780.2800002</v>
      </c>
      <c r="F803" s="3">
        <v>649984070</v>
      </c>
      <c r="G803" s="3">
        <v>2013656169</v>
      </c>
      <c r="H803" s="315">
        <v>333333320</v>
      </c>
      <c r="I803" s="2">
        <f t="shared" si="12"/>
        <v>9352373834.3199997</v>
      </c>
    </row>
    <row r="804" spans="1:9" x14ac:dyDescent="0.25">
      <c r="A804" s="5">
        <v>230505</v>
      </c>
      <c r="B804" s="4" t="s">
        <v>1014</v>
      </c>
      <c r="C804" s="3">
        <v>9352373834.3199997</v>
      </c>
      <c r="D804" s="3">
        <v>4025640848.3299999</v>
      </c>
      <c r="E804" s="3">
        <v>3594629780.2800002</v>
      </c>
      <c r="F804" s="3">
        <v>649984070</v>
      </c>
      <c r="G804" s="3">
        <v>1999999920</v>
      </c>
      <c r="H804" s="315">
        <v>333333320</v>
      </c>
      <c r="I804" s="2">
        <f t="shared" si="12"/>
        <v>9352373834.3199997</v>
      </c>
    </row>
    <row r="805" spans="1:9" hidden="1" x14ac:dyDescent="0.25">
      <c r="A805" s="5">
        <v>230510</v>
      </c>
      <c r="B805" s="4" t="s">
        <v>1013</v>
      </c>
      <c r="C805" s="3">
        <v>0</v>
      </c>
      <c r="D805" s="3">
        <v>0</v>
      </c>
      <c r="E805" s="3">
        <v>0</v>
      </c>
      <c r="F805" s="3">
        <v>0</v>
      </c>
      <c r="G805" s="3">
        <v>0</v>
      </c>
      <c r="H805" s="315">
        <v>0</v>
      </c>
      <c r="I805" s="2">
        <f t="shared" si="12"/>
        <v>0</v>
      </c>
    </row>
    <row r="806" spans="1:9" hidden="1" x14ac:dyDescent="0.25">
      <c r="A806" s="5">
        <v>230515</v>
      </c>
      <c r="B806" s="4" t="s">
        <v>1018</v>
      </c>
      <c r="C806" s="3">
        <v>0</v>
      </c>
      <c r="D806" s="3">
        <v>0</v>
      </c>
      <c r="E806" s="3">
        <v>0</v>
      </c>
      <c r="F806" s="3">
        <v>0</v>
      </c>
      <c r="G806" s="3">
        <v>0</v>
      </c>
      <c r="H806" s="315">
        <v>0</v>
      </c>
      <c r="I806" s="2">
        <f t="shared" si="12"/>
        <v>0</v>
      </c>
    </row>
    <row r="807" spans="1:9" hidden="1" x14ac:dyDescent="0.25">
      <c r="A807" s="5">
        <v>230520</v>
      </c>
      <c r="B807" s="4" t="s">
        <v>1011</v>
      </c>
      <c r="C807" s="3">
        <v>0</v>
      </c>
      <c r="D807" s="3">
        <v>0</v>
      </c>
      <c r="E807" s="3">
        <v>0</v>
      </c>
      <c r="F807" s="3">
        <v>0</v>
      </c>
      <c r="G807" s="3">
        <v>0</v>
      </c>
      <c r="H807" s="315">
        <v>0</v>
      </c>
      <c r="I807" s="2">
        <f t="shared" si="12"/>
        <v>0</v>
      </c>
    </row>
    <row r="808" spans="1:9" hidden="1" x14ac:dyDescent="0.25">
      <c r="A808" s="5">
        <v>230525</v>
      </c>
      <c r="B808" s="4" t="s">
        <v>1017</v>
      </c>
      <c r="C808" s="3">
        <v>0</v>
      </c>
      <c r="D808" s="3">
        <v>0</v>
      </c>
      <c r="E808" s="3">
        <v>0</v>
      </c>
      <c r="F808" s="3">
        <v>0</v>
      </c>
      <c r="G808" s="3">
        <v>0</v>
      </c>
      <c r="H808" s="315">
        <v>0</v>
      </c>
      <c r="I808" s="2">
        <f t="shared" si="12"/>
        <v>0</v>
      </c>
    </row>
    <row r="809" spans="1:9" hidden="1" x14ac:dyDescent="0.25">
      <c r="A809" s="5">
        <v>230527</v>
      </c>
      <c r="B809" s="4" t="s">
        <v>1009</v>
      </c>
      <c r="C809" s="3">
        <v>0</v>
      </c>
      <c r="D809" s="3">
        <v>0</v>
      </c>
      <c r="E809" s="3">
        <v>0</v>
      </c>
      <c r="F809" s="3">
        <v>0</v>
      </c>
      <c r="G809" s="3">
        <v>0</v>
      </c>
      <c r="H809" s="315">
        <v>0</v>
      </c>
      <c r="I809" s="2">
        <f t="shared" si="12"/>
        <v>0</v>
      </c>
    </row>
    <row r="810" spans="1:9" hidden="1" x14ac:dyDescent="0.25">
      <c r="A810" s="5">
        <v>230530</v>
      </c>
      <c r="B810" s="4" t="s">
        <v>1010</v>
      </c>
      <c r="C810" s="3">
        <v>0</v>
      </c>
      <c r="D810" s="3">
        <v>0</v>
      </c>
      <c r="E810" s="3">
        <v>0</v>
      </c>
      <c r="F810" s="3">
        <v>0</v>
      </c>
      <c r="G810" s="3">
        <v>0</v>
      </c>
      <c r="H810" s="315">
        <v>0</v>
      </c>
      <c r="I810" s="2">
        <f t="shared" si="12"/>
        <v>0</v>
      </c>
    </row>
    <row r="811" spans="1:9" x14ac:dyDescent="0.25">
      <c r="A811" s="5">
        <v>230535</v>
      </c>
      <c r="B811" s="4" t="s">
        <v>1016</v>
      </c>
      <c r="C811" s="3">
        <v>0</v>
      </c>
      <c r="D811" s="3">
        <v>0</v>
      </c>
      <c r="E811" s="3">
        <v>0</v>
      </c>
      <c r="F811" s="3">
        <v>0</v>
      </c>
      <c r="G811" s="3">
        <v>13656249</v>
      </c>
      <c r="H811" s="315">
        <v>0</v>
      </c>
      <c r="I811" s="2">
        <f t="shared" si="12"/>
        <v>13656249</v>
      </c>
    </row>
    <row r="812" spans="1:9" x14ac:dyDescent="0.25">
      <c r="A812" s="5">
        <v>230800</v>
      </c>
      <c r="B812" s="4" t="s">
        <v>1015</v>
      </c>
      <c r="C812" s="3">
        <v>2591666640</v>
      </c>
      <c r="D812" s="3">
        <v>3916666533</v>
      </c>
      <c r="E812" s="3">
        <v>1499999940</v>
      </c>
      <c r="F812" s="3">
        <v>0</v>
      </c>
      <c r="G812" s="3">
        <v>2499999893</v>
      </c>
      <c r="H812" s="315">
        <v>2499999893</v>
      </c>
      <c r="I812" s="2">
        <f t="shared" si="12"/>
        <v>3916666533</v>
      </c>
    </row>
    <row r="813" spans="1:9" x14ac:dyDescent="0.25">
      <c r="A813" s="5">
        <v>230805</v>
      </c>
      <c r="B813" s="4" t="s">
        <v>1014</v>
      </c>
      <c r="C813" s="3">
        <v>2591666640</v>
      </c>
      <c r="D813" s="3">
        <v>3916666533</v>
      </c>
      <c r="E813" s="3">
        <v>1499999940</v>
      </c>
      <c r="F813" s="3">
        <v>0</v>
      </c>
      <c r="G813" s="3">
        <v>2499999893</v>
      </c>
      <c r="H813" s="315">
        <v>2499999893</v>
      </c>
      <c r="I813" s="2">
        <f t="shared" si="12"/>
        <v>3916666533</v>
      </c>
    </row>
    <row r="814" spans="1:9" hidden="1" x14ac:dyDescent="0.25">
      <c r="A814" s="5">
        <v>230810</v>
      </c>
      <c r="B814" s="4" t="s">
        <v>1013</v>
      </c>
      <c r="C814" s="3">
        <v>0</v>
      </c>
      <c r="D814" s="3">
        <v>0</v>
      </c>
      <c r="E814" s="3">
        <v>0</v>
      </c>
      <c r="F814" s="3">
        <v>0</v>
      </c>
      <c r="G814" s="3">
        <v>0</v>
      </c>
      <c r="H814" s="315">
        <v>0</v>
      </c>
      <c r="I814" s="2">
        <f t="shared" si="12"/>
        <v>0</v>
      </c>
    </row>
    <row r="815" spans="1:9" hidden="1" x14ac:dyDescent="0.25">
      <c r="A815" s="5">
        <v>230815</v>
      </c>
      <c r="B815" s="4" t="s">
        <v>1012</v>
      </c>
      <c r="C815" s="3">
        <v>0</v>
      </c>
      <c r="D815" s="3">
        <v>0</v>
      </c>
      <c r="E815" s="3">
        <v>0</v>
      </c>
      <c r="F815" s="3">
        <v>0</v>
      </c>
      <c r="G815" s="3">
        <v>0</v>
      </c>
      <c r="H815" s="315">
        <v>0</v>
      </c>
      <c r="I815" s="2">
        <f t="shared" si="12"/>
        <v>0</v>
      </c>
    </row>
    <row r="816" spans="1:9" hidden="1" x14ac:dyDescent="0.25">
      <c r="A816" s="5">
        <v>230820</v>
      </c>
      <c r="B816" s="4" t="s">
        <v>1011</v>
      </c>
      <c r="C816" s="3">
        <v>0</v>
      </c>
      <c r="D816" s="3">
        <v>0</v>
      </c>
      <c r="E816" s="3">
        <v>0</v>
      </c>
      <c r="F816" s="3">
        <v>0</v>
      </c>
      <c r="G816" s="3">
        <v>0</v>
      </c>
      <c r="H816" s="315">
        <v>0</v>
      </c>
      <c r="I816" s="2">
        <f t="shared" si="12"/>
        <v>0</v>
      </c>
    </row>
    <row r="817" spans="1:9" hidden="1" x14ac:dyDescent="0.25">
      <c r="A817" s="5">
        <v>230825</v>
      </c>
      <c r="B817" s="4" t="s">
        <v>1010</v>
      </c>
      <c r="C817" s="3">
        <v>0</v>
      </c>
      <c r="D817" s="3">
        <v>0</v>
      </c>
      <c r="E817" s="3">
        <v>0</v>
      </c>
      <c r="F817" s="3">
        <v>0</v>
      </c>
      <c r="G817" s="3">
        <v>0</v>
      </c>
      <c r="H817" s="315">
        <v>0</v>
      </c>
      <c r="I817" s="2">
        <f t="shared" si="12"/>
        <v>0</v>
      </c>
    </row>
    <row r="818" spans="1:9" hidden="1" x14ac:dyDescent="0.25">
      <c r="A818" s="5">
        <v>230827</v>
      </c>
      <c r="B818" s="4" t="s">
        <v>1009</v>
      </c>
      <c r="C818" s="3">
        <v>0</v>
      </c>
      <c r="D818" s="3">
        <v>0</v>
      </c>
      <c r="E818" s="3">
        <v>0</v>
      </c>
      <c r="F818" s="3">
        <v>0</v>
      </c>
      <c r="G818" s="3">
        <v>0</v>
      </c>
      <c r="H818" s="315">
        <v>0</v>
      </c>
      <c r="I818" s="2">
        <f t="shared" si="12"/>
        <v>0</v>
      </c>
    </row>
    <row r="819" spans="1:9" hidden="1" x14ac:dyDescent="0.25">
      <c r="A819" s="5">
        <v>230830</v>
      </c>
      <c r="B819" s="4" t="s">
        <v>1008</v>
      </c>
      <c r="C819" s="3">
        <v>0</v>
      </c>
      <c r="D819" s="3">
        <v>0</v>
      </c>
      <c r="E819" s="3">
        <v>0</v>
      </c>
      <c r="F819" s="3">
        <v>0</v>
      </c>
      <c r="G819" s="3">
        <v>0</v>
      </c>
      <c r="H819" s="315">
        <v>0</v>
      </c>
      <c r="I819" s="2">
        <f t="shared" si="12"/>
        <v>0</v>
      </c>
    </row>
    <row r="820" spans="1:9" hidden="1" x14ac:dyDescent="0.25">
      <c r="A820" s="5">
        <v>231000</v>
      </c>
      <c r="B820" s="4" t="s">
        <v>1007</v>
      </c>
      <c r="C820" s="3">
        <v>0</v>
      </c>
      <c r="D820" s="3">
        <v>0</v>
      </c>
      <c r="E820" s="3">
        <v>0</v>
      </c>
      <c r="F820" s="3">
        <v>0</v>
      </c>
      <c r="G820" s="3">
        <v>0</v>
      </c>
      <c r="H820" s="315">
        <v>0</v>
      </c>
      <c r="I820" s="2">
        <f t="shared" si="12"/>
        <v>0</v>
      </c>
    </row>
    <row r="821" spans="1:9" hidden="1" x14ac:dyDescent="0.25">
      <c r="A821" s="5">
        <v>231005</v>
      </c>
      <c r="B821" s="4" t="s">
        <v>1006</v>
      </c>
      <c r="C821" s="3">
        <v>0</v>
      </c>
      <c r="D821" s="3">
        <v>0</v>
      </c>
      <c r="E821" s="3">
        <v>0</v>
      </c>
      <c r="F821" s="3">
        <v>0</v>
      </c>
      <c r="G821" s="3">
        <v>0</v>
      </c>
      <c r="H821" s="315">
        <v>0</v>
      </c>
      <c r="I821" s="2">
        <f t="shared" si="12"/>
        <v>0</v>
      </c>
    </row>
    <row r="822" spans="1:9" hidden="1" x14ac:dyDescent="0.25">
      <c r="A822" s="5">
        <v>231010</v>
      </c>
      <c r="B822" s="4" t="s">
        <v>1005</v>
      </c>
      <c r="C822" s="3">
        <v>0</v>
      </c>
      <c r="D822" s="3">
        <v>0</v>
      </c>
      <c r="E822" s="3">
        <v>0</v>
      </c>
      <c r="F822" s="3">
        <v>0</v>
      </c>
      <c r="G822" s="3">
        <v>0</v>
      </c>
      <c r="H822" s="315">
        <v>0</v>
      </c>
      <c r="I822" s="2">
        <f t="shared" si="12"/>
        <v>0</v>
      </c>
    </row>
    <row r="823" spans="1:9" hidden="1" x14ac:dyDescent="0.25">
      <c r="A823" s="5">
        <v>231095</v>
      </c>
      <c r="B823" s="4" t="s">
        <v>1004</v>
      </c>
      <c r="C823" s="3">
        <v>0</v>
      </c>
      <c r="D823" s="3">
        <v>0</v>
      </c>
      <c r="E823" s="3">
        <v>0</v>
      </c>
      <c r="F823" s="3">
        <v>0</v>
      </c>
      <c r="G823" s="3">
        <v>0</v>
      </c>
      <c r="H823" s="315">
        <v>0</v>
      </c>
      <c r="I823" s="2">
        <f t="shared" si="12"/>
        <v>0</v>
      </c>
    </row>
    <row r="824" spans="1:9" hidden="1" x14ac:dyDescent="0.25">
      <c r="A824" s="5">
        <v>231500</v>
      </c>
      <c r="B824" s="4" t="s">
        <v>1003</v>
      </c>
      <c r="C824" s="3">
        <v>0</v>
      </c>
      <c r="D824" s="3">
        <v>0</v>
      </c>
      <c r="E824" s="3">
        <v>0</v>
      </c>
      <c r="F824" s="3">
        <v>0</v>
      </c>
      <c r="G824" s="3">
        <v>0</v>
      </c>
      <c r="H824" s="315">
        <v>0</v>
      </c>
      <c r="I824" s="2">
        <f t="shared" si="12"/>
        <v>0</v>
      </c>
    </row>
    <row r="825" spans="1:9" hidden="1" x14ac:dyDescent="0.25">
      <c r="A825" s="5">
        <v>231505</v>
      </c>
      <c r="B825" s="4" t="s">
        <v>994</v>
      </c>
      <c r="C825" s="3">
        <v>0</v>
      </c>
      <c r="D825" s="3">
        <v>0</v>
      </c>
      <c r="E825" s="3">
        <v>0</v>
      </c>
      <c r="F825" s="3">
        <v>0</v>
      </c>
      <c r="G825" s="3">
        <v>0</v>
      </c>
      <c r="H825" s="315">
        <v>0</v>
      </c>
      <c r="I825" s="2">
        <f t="shared" si="12"/>
        <v>0</v>
      </c>
    </row>
    <row r="826" spans="1:9" hidden="1" x14ac:dyDescent="0.25">
      <c r="A826" s="5">
        <v>231510</v>
      </c>
      <c r="B826" s="4" t="s">
        <v>993</v>
      </c>
      <c r="C826" s="3">
        <v>0</v>
      </c>
      <c r="D826" s="3">
        <v>0</v>
      </c>
      <c r="E826" s="3">
        <v>0</v>
      </c>
      <c r="F826" s="3">
        <v>0</v>
      </c>
      <c r="G826" s="3">
        <v>0</v>
      </c>
      <c r="H826" s="315">
        <v>0</v>
      </c>
      <c r="I826" s="2">
        <f t="shared" si="12"/>
        <v>0</v>
      </c>
    </row>
    <row r="827" spans="1:9" hidden="1" x14ac:dyDescent="0.25">
      <c r="A827" s="5">
        <v>231595</v>
      </c>
      <c r="B827" s="4" t="s">
        <v>1002</v>
      </c>
      <c r="C827" s="3">
        <v>0</v>
      </c>
      <c r="D827" s="3">
        <v>0</v>
      </c>
      <c r="E827" s="3">
        <v>0</v>
      </c>
      <c r="F827" s="3">
        <v>0</v>
      </c>
      <c r="G827" s="3">
        <v>0</v>
      </c>
      <c r="H827" s="315">
        <v>0</v>
      </c>
      <c r="I827" s="2">
        <f t="shared" si="12"/>
        <v>0</v>
      </c>
    </row>
    <row r="828" spans="1:9" hidden="1" x14ac:dyDescent="0.25">
      <c r="A828" s="5">
        <v>231700</v>
      </c>
      <c r="B828" s="4" t="s">
        <v>1001</v>
      </c>
      <c r="C828" s="3">
        <v>0</v>
      </c>
      <c r="D828" s="3">
        <v>0</v>
      </c>
      <c r="E828" s="3">
        <v>0</v>
      </c>
      <c r="F828" s="3">
        <v>0</v>
      </c>
      <c r="G828" s="3">
        <v>0</v>
      </c>
      <c r="H828" s="315">
        <v>0</v>
      </c>
      <c r="I828" s="2">
        <f t="shared" si="12"/>
        <v>0</v>
      </c>
    </row>
    <row r="829" spans="1:9" hidden="1" x14ac:dyDescent="0.25">
      <c r="A829" s="5">
        <v>231705</v>
      </c>
      <c r="B829" s="4" t="s">
        <v>994</v>
      </c>
      <c r="C829" s="3">
        <v>0</v>
      </c>
      <c r="D829" s="3">
        <v>0</v>
      </c>
      <c r="E829" s="3">
        <v>0</v>
      </c>
      <c r="F829" s="3">
        <v>0</v>
      </c>
      <c r="G829" s="3">
        <v>0</v>
      </c>
      <c r="H829" s="315">
        <v>0</v>
      </c>
      <c r="I829" s="2">
        <f t="shared" si="12"/>
        <v>0</v>
      </c>
    </row>
    <row r="830" spans="1:9" hidden="1" x14ac:dyDescent="0.25">
      <c r="A830" s="5">
        <v>231710</v>
      </c>
      <c r="B830" s="4" t="s">
        <v>993</v>
      </c>
      <c r="C830" s="3">
        <v>0</v>
      </c>
      <c r="D830" s="3">
        <v>0</v>
      </c>
      <c r="E830" s="3">
        <v>0</v>
      </c>
      <c r="F830" s="3">
        <v>0</v>
      </c>
      <c r="G830" s="3">
        <v>0</v>
      </c>
      <c r="H830" s="315">
        <v>0</v>
      </c>
      <c r="I830" s="2">
        <f t="shared" si="12"/>
        <v>0</v>
      </c>
    </row>
    <row r="831" spans="1:9" hidden="1" x14ac:dyDescent="0.25">
      <c r="A831" s="5">
        <v>231795</v>
      </c>
      <c r="B831" s="4" t="s">
        <v>1000</v>
      </c>
      <c r="C831" s="3">
        <v>0</v>
      </c>
      <c r="D831" s="3">
        <v>0</v>
      </c>
      <c r="E831" s="3">
        <v>0</v>
      </c>
      <c r="F831" s="3">
        <v>0</v>
      </c>
      <c r="G831" s="3">
        <v>0</v>
      </c>
      <c r="H831" s="315">
        <v>0</v>
      </c>
      <c r="I831" s="2">
        <f t="shared" si="12"/>
        <v>0</v>
      </c>
    </row>
    <row r="832" spans="1:9" hidden="1" x14ac:dyDescent="0.25">
      <c r="A832" s="5">
        <v>232500</v>
      </c>
      <c r="B832" s="4" t="s">
        <v>999</v>
      </c>
      <c r="C832" s="3">
        <v>0</v>
      </c>
      <c r="D832" s="3">
        <v>0</v>
      </c>
      <c r="E832" s="3">
        <v>0</v>
      </c>
      <c r="F832" s="3">
        <v>0</v>
      </c>
      <c r="G832" s="3">
        <v>0</v>
      </c>
      <c r="H832" s="315">
        <v>0</v>
      </c>
      <c r="I832" s="2">
        <f t="shared" si="12"/>
        <v>0</v>
      </c>
    </row>
    <row r="833" spans="1:9" hidden="1" x14ac:dyDescent="0.25">
      <c r="A833" s="5">
        <v>232505</v>
      </c>
      <c r="B833" s="4" t="s">
        <v>994</v>
      </c>
      <c r="C833" s="3">
        <v>0</v>
      </c>
      <c r="D833" s="3">
        <v>0</v>
      </c>
      <c r="E833" s="3">
        <v>0</v>
      </c>
      <c r="F833" s="3">
        <v>0</v>
      </c>
      <c r="G833" s="3">
        <v>0</v>
      </c>
      <c r="H833" s="315">
        <v>0</v>
      </c>
      <c r="I833" s="2">
        <f t="shared" si="12"/>
        <v>0</v>
      </c>
    </row>
    <row r="834" spans="1:9" hidden="1" x14ac:dyDescent="0.25">
      <c r="A834" s="5">
        <v>232510</v>
      </c>
      <c r="B834" s="4" t="s">
        <v>993</v>
      </c>
      <c r="C834" s="3">
        <v>0</v>
      </c>
      <c r="D834" s="3">
        <v>0</v>
      </c>
      <c r="E834" s="3">
        <v>0</v>
      </c>
      <c r="F834" s="3">
        <v>0</v>
      </c>
      <c r="G834" s="3">
        <v>0</v>
      </c>
      <c r="H834" s="315">
        <v>0</v>
      </c>
      <c r="I834" s="2">
        <f t="shared" si="12"/>
        <v>0</v>
      </c>
    </row>
    <row r="835" spans="1:9" hidden="1" x14ac:dyDescent="0.25">
      <c r="A835" s="5">
        <v>232595</v>
      </c>
      <c r="B835" s="4" t="s">
        <v>998</v>
      </c>
      <c r="C835" s="3">
        <v>0</v>
      </c>
      <c r="D835" s="3">
        <v>0</v>
      </c>
      <c r="E835" s="3">
        <v>0</v>
      </c>
      <c r="F835" s="3">
        <v>0</v>
      </c>
      <c r="G835" s="3">
        <v>0</v>
      </c>
      <c r="H835" s="315">
        <v>0</v>
      </c>
      <c r="I835" s="2">
        <f t="shared" si="12"/>
        <v>0</v>
      </c>
    </row>
    <row r="836" spans="1:9" hidden="1" x14ac:dyDescent="0.25">
      <c r="A836" s="5">
        <v>234500</v>
      </c>
      <c r="B836" s="4" t="s">
        <v>997</v>
      </c>
      <c r="C836" s="3">
        <v>0</v>
      </c>
      <c r="D836" s="3">
        <v>0</v>
      </c>
      <c r="E836" s="3">
        <v>0</v>
      </c>
      <c r="F836" s="3">
        <v>0</v>
      </c>
      <c r="G836" s="3">
        <v>0</v>
      </c>
      <c r="H836" s="315">
        <v>0</v>
      </c>
      <c r="I836" s="2">
        <f t="shared" ref="I836:I899" si="13">MAX(C836:H836)</f>
        <v>0</v>
      </c>
    </row>
    <row r="837" spans="1:9" hidden="1" x14ac:dyDescent="0.25">
      <c r="A837" s="5">
        <v>234505</v>
      </c>
      <c r="B837" s="4" t="s">
        <v>994</v>
      </c>
      <c r="C837" s="3">
        <v>0</v>
      </c>
      <c r="D837" s="3">
        <v>0</v>
      </c>
      <c r="E837" s="3">
        <v>0</v>
      </c>
      <c r="F837" s="3">
        <v>0</v>
      </c>
      <c r="G837" s="3">
        <v>0</v>
      </c>
      <c r="H837" s="315">
        <v>0</v>
      </c>
      <c r="I837" s="2">
        <f t="shared" si="13"/>
        <v>0</v>
      </c>
    </row>
    <row r="838" spans="1:9" hidden="1" x14ac:dyDescent="0.25">
      <c r="A838" s="5">
        <v>234510</v>
      </c>
      <c r="B838" s="4" t="s">
        <v>993</v>
      </c>
      <c r="C838" s="3">
        <v>0</v>
      </c>
      <c r="D838" s="3">
        <v>0</v>
      </c>
      <c r="E838" s="3">
        <v>0</v>
      </c>
      <c r="F838" s="3">
        <v>0</v>
      </c>
      <c r="G838" s="3">
        <v>0</v>
      </c>
      <c r="H838" s="315">
        <v>0</v>
      </c>
      <c r="I838" s="2">
        <f t="shared" si="13"/>
        <v>0</v>
      </c>
    </row>
    <row r="839" spans="1:9" hidden="1" x14ac:dyDescent="0.25">
      <c r="A839" s="5">
        <v>234595</v>
      </c>
      <c r="B839" s="4" t="s">
        <v>996</v>
      </c>
      <c r="C839" s="3">
        <v>0</v>
      </c>
      <c r="D839" s="3">
        <v>0</v>
      </c>
      <c r="E839" s="3">
        <v>0</v>
      </c>
      <c r="F839" s="3">
        <v>0</v>
      </c>
      <c r="G839" s="3">
        <v>0</v>
      </c>
      <c r="H839" s="315">
        <v>0</v>
      </c>
      <c r="I839" s="2">
        <f t="shared" si="13"/>
        <v>0</v>
      </c>
    </row>
    <row r="840" spans="1:9" hidden="1" x14ac:dyDescent="0.25">
      <c r="A840" s="5">
        <v>235000</v>
      </c>
      <c r="B840" s="4" t="s">
        <v>995</v>
      </c>
      <c r="C840" s="3">
        <v>0</v>
      </c>
      <c r="D840" s="3">
        <v>0</v>
      </c>
      <c r="E840" s="3">
        <v>0</v>
      </c>
      <c r="F840" s="3">
        <v>0</v>
      </c>
      <c r="G840" s="3">
        <v>0</v>
      </c>
      <c r="H840" s="315">
        <v>0</v>
      </c>
      <c r="I840" s="2">
        <f t="shared" si="13"/>
        <v>0</v>
      </c>
    </row>
    <row r="841" spans="1:9" hidden="1" x14ac:dyDescent="0.25">
      <c r="A841" s="5">
        <v>235005</v>
      </c>
      <c r="B841" s="4" t="s">
        <v>994</v>
      </c>
      <c r="C841" s="3">
        <v>0</v>
      </c>
      <c r="D841" s="3">
        <v>0</v>
      </c>
      <c r="E841" s="3">
        <v>0</v>
      </c>
      <c r="F841" s="3">
        <v>0</v>
      </c>
      <c r="G841" s="3">
        <v>0</v>
      </c>
      <c r="H841" s="315">
        <v>0</v>
      </c>
      <c r="I841" s="2">
        <f t="shared" si="13"/>
        <v>0</v>
      </c>
    </row>
    <row r="842" spans="1:9" hidden="1" x14ac:dyDescent="0.25">
      <c r="A842" s="5">
        <v>235010</v>
      </c>
      <c r="B842" s="4" t="s">
        <v>993</v>
      </c>
      <c r="C842" s="3">
        <v>0</v>
      </c>
      <c r="D842" s="3">
        <v>0</v>
      </c>
      <c r="E842" s="3">
        <v>0</v>
      </c>
      <c r="F842" s="3">
        <v>0</v>
      </c>
      <c r="G842" s="3">
        <v>0</v>
      </c>
      <c r="H842" s="315">
        <v>0</v>
      </c>
      <c r="I842" s="2">
        <f t="shared" si="13"/>
        <v>0</v>
      </c>
    </row>
    <row r="843" spans="1:9" hidden="1" x14ac:dyDescent="0.25">
      <c r="A843" s="5">
        <v>235095</v>
      </c>
      <c r="B843" s="4" t="s">
        <v>992</v>
      </c>
      <c r="C843" s="3">
        <v>0</v>
      </c>
      <c r="D843" s="3">
        <v>0</v>
      </c>
      <c r="E843" s="3">
        <v>0</v>
      </c>
      <c r="F843" s="3">
        <v>0</v>
      </c>
      <c r="G843" s="3">
        <v>0</v>
      </c>
      <c r="H843" s="315">
        <v>0</v>
      </c>
      <c r="I843" s="2">
        <f t="shared" si="13"/>
        <v>0</v>
      </c>
    </row>
    <row r="844" spans="1:9" hidden="1" x14ac:dyDescent="0.25">
      <c r="A844" s="5">
        <v>235500</v>
      </c>
      <c r="B844" s="4" t="s">
        <v>991</v>
      </c>
      <c r="C844" s="3">
        <v>0</v>
      </c>
      <c r="D844" s="3">
        <v>0</v>
      </c>
      <c r="E844" s="3">
        <v>0</v>
      </c>
      <c r="F844" s="3">
        <v>0</v>
      </c>
      <c r="G844" s="3">
        <v>0</v>
      </c>
      <c r="H844" s="315">
        <v>0</v>
      </c>
      <c r="I844" s="2">
        <f t="shared" si="13"/>
        <v>0</v>
      </c>
    </row>
    <row r="845" spans="1:9" hidden="1" x14ac:dyDescent="0.25">
      <c r="A845" s="5">
        <v>235505</v>
      </c>
      <c r="B845" s="4" t="s">
        <v>508</v>
      </c>
      <c r="C845" s="3">
        <v>0</v>
      </c>
      <c r="D845" s="3">
        <v>0</v>
      </c>
      <c r="E845" s="3">
        <v>0</v>
      </c>
      <c r="F845" s="3">
        <v>0</v>
      </c>
      <c r="G845" s="3">
        <v>0</v>
      </c>
      <c r="H845" s="315">
        <v>0</v>
      </c>
      <c r="I845" s="2">
        <f t="shared" si="13"/>
        <v>0</v>
      </c>
    </row>
    <row r="846" spans="1:9" hidden="1" x14ac:dyDescent="0.25">
      <c r="A846" s="5">
        <v>235510</v>
      </c>
      <c r="B846" s="4" t="s">
        <v>571</v>
      </c>
      <c r="C846" s="3">
        <v>0</v>
      </c>
      <c r="D846" s="3">
        <v>0</v>
      </c>
      <c r="E846" s="3">
        <v>0</v>
      </c>
      <c r="F846" s="3">
        <v>0</v>
      </c>
      <c r="G846" s="3">
        <v>0</v>
      </c>
      <c r="H846" s="315">
        <v>0</v>
      </c>
      <c r="I846" s="2">
        <f t="shared" si="13"/>
        <v>0</v>
      </c>
    </row>
    <row r="847" spans="1:9" hidden="1" x14ac:dyDescent="0.25">
      <c r="A847" s="5">
        <v>235515</v>
      </c>
      <c r="B847" s="4" t="s">
        <v>945</v>
      </c>
      <c r="C847" s="3">
        <v>0</v>
      </c>
      <c r="D847" s="3">
        <v>0</v>
      </c>
      <c r="E847" s="3">
        <v>0</v>
      </c>
      <c r="F847" s="3">
        <v>0</v>
      </c>
      <c r="G847" s="3">
        <v>0</v>
      </c>
      <c r="H847" s="315">
        <v>0</v>
      </c>
      <c r="I847" s="2">
        <f t="shared" si="13"/>
        <v>0</v>
      </c>
    </row>
    <row r="848" spans="1:9" hidden="1" x14ac:dyDescent="0.25">
      <c r="A848" s="5">
        <v>235520</v>
      </c>
      <c r="B848" s="4" t="s">
        <v>990</v>
      </c>
      <c r="C848" s="3">
        <v>0</v>
      </c>
      <c r="D848" s="3">
        <v>0</v>
      </c>
      <c r="E848" s="3">
        <v>0</v>
      </c>
      <c r="F848" s="3">
        <v>0</v>
      </c>
      <c r="G848" s="3">
        <v>0</v>
      </c>
      <c r="H848" s="315">
        <v>0</v>
      </c>
      <c r="I848" s="2">
        <f t="shared" si="13"/>
        <v>0</v>
      </c>
    </row>
    <row r="849" spans="1:9" hidden="1" x14ac:dyDescent="0.25">
      <c r="A849" s="5">
        <v>235525</v>
      </c>
      <c r="B849" s="4" t="s">
        <v>213</v>
      </c>
      <c r="C849" s="3">
        <v>0</v>
      </c>
      <c r="D849" s="3">
        <v>0</v>
      </c>
      <c r="E849" s="3">
        <v>0</v>
      </c>
      <c r="F849" s="3">
        <v>0</v>
      </c>
      <c r="G849" s="3">
        <v>0</v>
      </c>
      <c r="H849" s="315">
        <v>0</v>
      </c>
      <c r="I849" s="2">
        <f t="shared" si="13"/>
        <v>0</v>
      </c>
    </row>
    <row r="850" spans="1:9" x14ac:dyDescent="0.25">
      <c r="A850" s="5">
        <v>240000</v>
      </c>
      <c r="B850" s="4" t="s">
        <v>989</v>
      </c>
      <c r="C850" s="3">
        <v>2911571745.6399999</v>
      </c>
      <c r="D850" s="3">
        <v>2842431944.3099999</v>
      </c>
      <c r="E850" s="3">
        <v>3167336802</v>
      </c>
      <c r="F850" s="3">
        <v>4284956037.0900002</v>
      </c>
      <c r="G850" s="3">
        <v>2532228796.6700001</v>
      </c>
      <c r="H850" s="315">
        <v>2260519529.77</v>
      </c>
      <c r="I850" s="2">
        <f t="shared" si="13"/>
        <v>4284956037.0900002</v>
      </c>
    </row>
    <row r="851" spans="1:9" hidden="1" x14ac:dyDescent="0.25">
      <c r="A851" s="5">
        <v>240500</v>
      </c>
      <c r="B851" s="4" t="s">
        <v>988</v>
      </c>
      <c r="C851" s="3">
        <v>0</v>
      </c>
      <c r="D851" s="3">
        <v>0</v>
      </c>
      <c r="E851" s="3">
        <v>0</v>
      </c>
      <c r="F851" s="3">
        <v>0</v>
      </c>
      <c r="G851" s="3">
        <v>0</v>
      </c>
      <c r="H851" s="315">
        <v>0</v>
      </c>
      <c r="I851" s="2">
        <f t="shared" si="13"/>
        <v>0</v>
      </c>
    </row>
    <row r="852" spans="1:9" hidden="1" x14ac:dyDescent="0.25">
      <c r="A852" s="5">
        <v>240505</v>
      </c>
      <c r="B852" s="4" t="s">
        <v>453</v>
      </c>
      <c r="C852" s="3">
        <v>0</v>
      </c>
      <c r="D852" s="3">
        <v>0</v>
      </c>
      <c r="E852" s="3">
        <v>0</v>
      </c>
      <c r="F852" s="3">
        <v>0</v>
      </c>
      <c r="G852" s="3">
        <v>0</v>
      </c>
      <c r="H852" s="315">
        <v>0</v>
      </c>
      <c r="I852" s="2">
        <f t="shared" si="13"/>
        <v>0</v>
      </c>
    </row>
    <row r="853" spans="1:9" hidden="1" x14ac:dyDescent="0.25">
      <c r="A853" s="5">
        <v>240510</v>
      </c>
      <c r="B853" s="4" t="s">
        <v>483</v>
      </c>
      <c r="C853" s="3">
        <v>0</v>
      </c>
      <c r="D853" s="3">
        <v>0</v>
      </c>
      <c r="E853" s="3">
        <v>0</v>
      </c>
      <c r="F853" s="3">
        <v>0</v>
      </c>
      <c r="G853" s="3">
        <v>0</v>
      </c>
      <c r="H853" s="315">
        <v>0</v>
      </c>
      <c r="I853" s="2">
        <f t="shared" si="13"/>
        <v>0</v>
      </c>
    </row>
    <row r="854" spans="1:9" hidden="1" x14ac:dyDescent="0.25">
      <c r="A854" s="5">
        <v>240595</v>
      </c>
      <c r="B854" s="4" t="s">
        <v>514</v>
      </c>
      <c r="C854" s="3">
        <v>0</v>
      </c>
      <c r="D854" s="3">
        <v>0</v>
      </c>
      <c r="E854" s="3">
        <v>0</v>
      </c>
      <c r="F854" s="3">
        <v>0</v>
      </c>
      <c r="G854" s="3">
        <v>0</v>
      </c>
      <c r="H854" s="315">
        <v>0</v>
      </c>
      <c r="I854" s="2">
        <f t="shared" si="13"/>
        <v>0</v>
      </c>
    </row>
    <row r="855" spans="1:9" hidden="1" x14ac:dyDescent="0.25">
      <c r="A855" s="5">
        <v>241000</v>
      </c>
      <c r="B855" s="4" t="s">
        <v>987</v>
      </c>
      <c r="C855" s="3">
        <v>0</v>
      </c>
      <c r="D855" s="3">
        <v>0</v>
      </c>
      <c r="E855" s="3">
        <v>0</v>
      </c>
      <c r="F855" s="3">
        <v>0</v>
      </c>
      <c r="G855" s="3">
        <v>0</v>
      </c>
      <c r="H855" s="315">
        <v>0</v>
      </c>
      <c r="I855" s="2">
        <f t="shared" si="13"/>
        <v>0</v>
      </c>
    </row>
    <row r="856" spans="1:9" hidden="1" x14ac:dyDescent="0.25">
      <c r="A856" s="5">
        <v>241005</v>
      </c>
      <c r="B856" s="4" t="s">
        <v>442</v>
      </c>
      <c r="C856" s="3">
        <v>0</v>
      </c>
      <c r="D856" s="3">
        <v>0</v>
      </c>
      <c r="E856" s="3">
        <v>0</v>
      </c>
      <c r="F856" s="3">
        <v>0</v>
      </c>
      <c r="G856" s="3">
        <v>0</v>
      </c>
      <c r="H856" s="315">
        <v>0</v>
      </c>
      <c r="I856" s="2">
        <f t="shared" si="13"/>
        <v>0</v>
      </c>
    </row>
    <row r="857" spans="1:9" hidden="1" x14ac:dyDescent="0.25">
      <c r="A857" s="5">
        <v>241010</v>
      </c>
      <c r="B857" s="4" t="s">
        <v>449</v>
      </c>
      <c r="C857" s="3">
        <v>0</v>
      </c>
      <c r="D857" s="3">
        <v>0</v>
      </c>
      <c r="E857" s="3">
        <v>0</v>
      </c>
      <c r="F857" s="3">
        <v>0</v>
      </c>
      <c r="G857" s="3">
        <v>0</v>
      </c>
      <c r="H857" s="315">
        <v>0</v>
      </c>
      <c r="I857" s="2">
        <f t="shared" si="13"/>
        <v>0</v>
      </c>
    </row>
    <row r="858" spans="1:9" hidden="1" x14ac:dyDescent="0.25">
      <c r="A858" s="5">
        <v>241015</v>
      </c>
      <c r="B858" s="4" t="s">
        <v>986</v>
      </c>
      <c r="C858" s="3">
        <v>0</v>
      </c>
      <c r="D858" s="3">
        <v>0</v>
      </c>
      <c r="E858" s="3">
        <v>0</v>
      </c>
      <c r="F858" s="3">
        <v>0</v>
      </c>
      <c r="G858" s="3">
        <v>0</v>
      </c>
      <c r="H858" s="315">
        <v>0</v>
      </c>
      <c r="I858" s="2">
        <f t="shared" si="13"/>
        <v>0</v>
      </c>
    </row>
    <row r="859" spans="1:9" hidden="1" x14ac:dyDescent="0.25">
      <c r="A859" s="5">
        <v>241020</v>
      </c>
      <c r="B859" s="4" t="s">
        <v>432</v>
      </c>
      <c r="C859" s="3">
        <v>0</v>
      </c>
      <c r="D859" s="3">
        <v>0</v>
      </c>
      <c r="E859" s="3">
        <v>0</v>
      </c>
      <c r="F859" s="3">
        <v>0</v>
      </c>
      <c r="G859" s="3">
        <v>0</v>
      </c>
      <c r="H859" s="315">
        <v>0</v>
      </c>
      <c r="I859" s="2">
        <f t="shared" si="13"/>
        <v>0</v>
      </c>
    </row>
    <row r="860" spans="1:9" hidden="1" x14ac:dyDescent="0.25">
      <c r="A860" s="5">
        <v>241025</v>
      </c>
      <c r="B860" s="4" t="s">
        <v>985</v>
      </c>
      <c r="C860" s="3">
        <v>0</v>
      </c>
      <c r="D860" s="3">
        <v>0</v>
      </c>
      <c r="E860" s="3">
        <v>0</v>
      </c>
      <c r="F860" s="3">
        <v>0</v>
      </c>
      <c r="G860" s="3">
        <v>0</v>
      </c>
      <c r="H860" s="315">
        <v>0</v>
      </c>
      <c r="I860" s="2">
        <f t="shared" si="13"/>
        <v>0</v>
      </c>
    </row>
    <row r="861" spans="1:9" hidden="1" x14ac:dyDescent="0.25">
      <c r="A861" s="5">
        <v>241030</v>
      </c>
      <c r="B861" s="4" t="s">
        <v>448</v>
      </c>
      <c r="C861" s="3">
        <v>0</v>
      </c>
      <c r="D861" s="3">
        <v>0</v>
      </c>
      <c r="E861" s="3">
        <v>0</v>
      </c>
      <c r="F861" s="3">
        <v>0</v>
      </c>
      <c r="G861" s="3">
        <v>0</v>
      </c>
      <c r="H861" s="315">
        <v>0</v>
      </c>
      <c r="I861" s="2">
        <f t="shared" si="13"/>
        <v>0</v>
      </c>
    </row>
    <row r="862" spans="1:9" hidden="1" x14ac:dyDescent="0.25">
      <c r="A862" s="5">
        <v>241095</v>
      </c>
      <c r="B862" s="4" t="s">
        <v>213</v>
      </c>
      <c r="C862" s="3">
        <v>0</v>
      </c>
      <c r="D862" s="3">
        <v>0</v>
      </c>
      <c r="E862" s="3">
        <v>0</v>
      </c>
      <c r="F862" s="3">
        <v>0</v>
      </c>
      <c r="G862" s="3">
        <v>0</v>
      </c>
      <c r="H862" s="315">
        <v>0</v>
      </c>
      <c r="I862" s="2">
        <f t="shared" si="13"/>
        <v>0</v>
      </c>
    </row>
    <row r="863" spans="1:9" hidden="1" x14ac:dyDescent="0.25">
      <c r="A863" s="5">
        <v>241500</v>
      </c>
      <c r="B863" s="4" t="s">
        <v>984</v>
      </c>
      <c r="C863" s="3">
        <v>0</v>
      </c>
      <c r="D863" s="3">
        <v>0</v>
      </c>
      <c r="E863" s="3">
        <v>0</v>
      </c>
      <c r="F863" s="3">
        <v>0</v>
      </c>
      <c r="G863" s="3">
        <v>0</v>
      </c>
      <c r="H863" s="315">
        <v>0</v>
      </c>
      <c r="I863" s="2">
        <f t="shared" si="13"/>
        <v>0</v>
      </c>
    </row>
    <row r="864" spans="1:9" hidden="1" x14ac:dyDescent="0.25">
      <c r="A864" s="5">
        <v>241505</v>
      </c>
      <c r="B864" s="4" t="s">
        <v>983</v>
      </c>
      <c r="C864" s="3">
        <v>0</v>
      </c>
      <c r="D864" s="3">
        <v>0</v>
      </c>
      <c r="E864" s="3">
        <v>0</v>
      </c>
      <c r="F864" s="3">
        <v>0</v>
      </c>
      <c r="G864" s="3">
        <v>0</v>
      </c>
      <c r="H864" s="315">
        <v>0</v>
      </c>
      <c r="I864" s="2">
        <f t="shared" si="13"/>
        <v>0</v>
      </c>
    </row>
    <row r="865" spans="1:9" hidden="1" x14ac:dyDescent="0.25">
      <c r="A865" s="5">
        <v>241510</v>
      </c>
      <c r="B865" s="4" t="s">
        <v>982</v>
      </c>
      <c r="C865" s="3">
        <v>0</v>
      </c>
      <c r="D865" s="3">
        <v>0</v>
      </c>
      <c r="E865" s="3">
        <v>0</v>
      </c>
      <c r="F865" s="3">
        <v>0</v>
      </c>
      <c r="G865" s="3">
        <v>0</v>
      </c>
      <c r="H865" s="315">
        <v>0</v>
      </c>
      <c r="I865" s="2">
        <f t="shared" si="13"/>
        <v>0</v>
      </c>
    </row>
    <row r="866" spans="1:9" x14ac:dyDescent="0.25">
      <c r="A866" s="5">
        <v>242000</v>
      </c>
      <c r="B866" s="4" t="s">
        <v>981</v>
      </c>
      <c r="C866" s="3">
        <v>2383377504.5</v>
      </c>
      <c r="D866" s="3">
        <v>2347389593.5</v>
      </c>
      <c r="E866" s="3">
        <v>2564993650</v>
      </c>
      <c r="F866" s="3">
        <v>3823642189</v>
      </c>
      <c r="G866" s="3">
        <v>1814047305</v>
      </c>
      <c r="H866" s="315">
        <v>973592839</v>
      </c>
      <c r="I866" s="2">
        <f t="shared" si="13"/>
        <v>3823642189</v>
      </c>
    </row>
    <row r="867" spans="1:9" x14ac:dyDescent="0.25">
      <c r="A867" s="5">
        <v>242005</v>
      </c>
      <c r="B867" s="4" t="s">
        <v>980</v>
      </c>
      <c r="C867" s="3">
        <v>2383377504.5</v>
      </c>
      <c r="D867" s="3">
        <v>2347389593.5</v>
      </c>
      <c r="E867" s="3">
        <v>2564993650</v>
      </c>
      <c r="F867" s="3">
        <v>3823642189</v>
      </c>
      <c r="G867" s="3">
        <v>1814047305</v>
      </c>
      <c r="H867" s="315">
        <v>973592839</v>
      </c>
      <c r="I867" s="2">
        <f t="shared" si="13"/>
        <v>3823642189</v>
      </c>
    </row>
    <row r="868" spans="1:9" hidden="1" x14ac:dyDescent="0.25">
      <c r="A868" s="5">
        <v>242010</v>
      </c>
      <c r="B868" s="4" t="s">
        <v>979</v>
      </c>
      <c r="C868" s="3">
        <v>0</v>
      </c>
      <c r="D868" s="3">
        <v>0</v>
      </c>
      <c r="E868" s="3">
        <v>0</v>
      </c>
      <c r="F868" s="3">
        <v>0</v>
      </c>
      <c r="G868" s="3">
        <v>0</v>
      </c>
      <c r="H868" s="315">
        <v>0</v>
      </c>
      <c r="I868" s="2">
        <f t="shared" si="13"/>
        <v>0</v>
      </c>
    </row>
    <row r="869" spans="1:9" hidden="1" x14ac:dyDescent="0.25">
      <c r="A869" s="5">
        <v>242500</v>
      </c>
      <c r="B869" s="4" t="s">
        <v>978</v>
      </c>
      <c r="C869" s="3">
        <v>0</v>
      </c>
      <c r="D869" s="3">
        <v>0</v>
      </c>
      <c r="E869" s="3">
        <v>0</v>
      </c>
      <c r="F869" s="3">
        <v>0</v>
      </c>
      <c r="G869" s="3">
        <v>0</v>
      </c>
      <c r="H869" s="315">
        <v>0</v>
      </c>
      <c r="I869" s="2">
        <f t="shared" si="13"/>
        <v>0</v>
      </c>
    </row>
    <row r="870" spans="1:9" hidden="1" x14ac:dyDescent="0.25">
      <c r="A870" s="5">
        <v>242505</v>
      </c>
      <c r="B870" s="4" t="s">
        <v>977</v>
      </c>
      <c r="C870" s="3">
        <v>0</v>
      </c>
      <c r="D870" s="3">
        <v>0</v>
      </c>
      <c r="E870" s="3">
        <v>0</v>
      </c>
      <c r="F870" s="3">
        <v>0</v>
      </c>
      <c r="G870" s="3">
        <v>0</v>
      </c>
      <c r="H870" s="315">
        <v>0</v>
      </c>
      <c r="I870" s="2">
        <f t="shared" si="13"/>
        <v>0</v>
      </c>
    </row>
    <row r="871" spans="1:9" hidden="1" x14ac:dyDescent="0.25">
      <c r="A871" s="5">
        <v>242510</v>
      </c>
      <c r="B871" s="4" t="s">
        <v>976</v>
      </c>
      <c r="C871" s="3">
        <v>0</v>
      </c>
      <c r="D871" s="3">
        <v>0</v>
      </c>
      <c r="E871" s="3">
        <v>0</v>
      </c>
      <c r="F871" s="3">
        <v>0</v>
      </c>
      <c r="G871" s="3">
        <v>0</v>
      </c>
      <c r="H871" s="315">
        <v>0</v>
      </c>
      <c r="I871" s="2">
        <f t="shared" si="13"/>
        <v>0</v>
      </c>
    </row>
    <row r="872" spans="1:9" hidden="1" x14ac:dyDescent="0.25">
      <c r="A872" s="5">
        <v>242515</v>
      </c>
      <c r="B872" s="4" t="s">
        <v>975</v>
      </c>
      <c r="C872" s="3">
        <v>0</v>
      </c>
      <c r="D872" s="3">
        <v>0</v>
      </c>
      <c r="E872" s="3">
        <v>0</v>
      </c>
      <c r="F872" s="3">
        <v>0</v>
      </c>
      <c r="G872" s="3">
        <v>0</v>
      </c>
      <c r="H872" s="315">
        <v>0</v>
      </c>
      <c r="I872" s="2">
        <f t="shared" si="13"/>
        <v>0</v>
      </c>
    </row>
    <row r="873" spans="1:9" hidden="1" x14ac:dyDescent="0.25">
      <c r="A873" s="5">
        <v>242520</v>
      </c>
      <c r="B873" s="4" t="s">
        <v>974</v>
      </c>
      <c r="C873" s="3">
        <v>0</v>
      </c>
      <c r="D873" s="3">
        <v>0</v>
      </c>
      <c r="E873" s="3">
        <v>0</v>
      </c>
      <c r="F873" s="3">
        <v>0</v>
      </c>
      <c r="G873" s="3">
        <v>0</v>
      </c>
      <c r="H873" s="315">
        <v>0</v>
      </c>
      <c r="I873" s="2">
        <f t="shared" si="13"/>
        <v>0</v>
      </c>
    </row>
    <row r="874" spans="1:9" hidden="1" x14ac:dyDescent="0.25">
      <c r="A874" s="5">
        <v>242525</v>
      </c>
      <c r="B874" s="4" t="s">
        <v>973</v>
      </c>
      <c r="C874" s="3">
        <v>0</v>
      </c>
      <c r="D874" s="3">
        <v>0</v>
      </c>
      <c r="E874" s="3">
        <v>0</v>
      </c>
      <c r="F874" s="3">
        <v>0</v>
      </c>
      <c r="G874" s="3">
        <v>0</v>
      </c>
      <c r="H874" s="315">
        <v>0</v>
      </c>
      <c r="I874" s="2">
        <f t="shared" si="13"/>
        <v>0</v>
      </c>
    </row>
    <row r="875" spans="1:9" hidden="1" x14ac:dyDescent="0.25">
      <c r="A875" s="5">
        <v>242595</v>
      </c>
      <c r="B875" s="4" t="s">
        <v>972</v>
      </c>
      <c r="C875" s="3">
        <v>0</v>
      </c>
      <c r="D875" s="3">
        <v>0</v>
      </c>
      <c r="E875" s="3">
        <v>0</v>
      </c>
      <c r="F875" s="3">
        <v>0</v>
      </c>
      <c r="G875" s="3">
        <v>0</v>
      </c>
      <c r="H875" s="315">
        <v>0</v>
      </c>
      <c r="I875" s="2">
        <f t="shared" si="13"/>
        <v>0</v>
      </c>
    </row>
    <row r="876" spans="1:9" hidden="1" x14ac:dyDescent="0.25">
      <c r="A876" s="5">
        <v>243000</v>
      </c>
      <c r="B876" s="4" t="s">
        <v>971</v>
      </c>
      <c r="C876" s="3">
        <v>0</v>
      </c>
      <c r="D876" s="3">
        <v>0</v>
      </c>
      <c r="E876" s="3">
        <v>0</v>
      </c>
      <c r="F876" s="3">
        <v>0</v>
      </c>
      <c r="G876" s="3">
        <v>0</v>
      </c>
      <c r="H876" s="315">
        <v>0</v>
      </c>
      <c r="I876" s="2">
        <f t="shared" si="13"/>
        <v>0</v>
      </c>
    </row>
    <row r="877" spans="1:9" hidden="1" x14ac:dyDescent="0.25">
      <c r="A877" s="5">
        <v>243005</v>
      </c>
      <c r="B877" s="4" t="s">
        <v>970</v>
      </c>
      <c r="C877" s="3">
        <v>0</v>
      </c>
      <c r="D877" s="3">
        <v>0</v>
      </c>
      <c r="E877" s="3">
        <v>0</v>
      </c>
      <c r="F877" s="3">
        <v>0</v>
      </c>
      <c r="G877" s="3">
        <v>0</v>
      </c>
      <c r="H877" s="315">
        <v>0</v>
      </c>
      <c r="I877" s="2">
        <f t="shared" si="13"/>
        <v>0</v>
      </c>
    </row>
    <row r="878" spans="1:9" hidden="1" x14ac:dyDescent="0.25">
      <c r="A878" s="5">
        <v>243010</v>
      </c>
      <c r="B878" s="4" t="s">
        <v>969</v>
      </c>
      <c r="C878" s="3">
        <v>0</v>
      </c>
      <c r="D878" s="3">
        <v>0</v>
      </c>
      <c r="E878" s="3">
        <v>0</v>
      </c>
      <c r="F878" s="3">
        <v>0</v>
      </c>
      <c r="G878" s="3">
        <v>0</v>
      </c>
      <c r="H878" s="315">
        <v>0</v>
      </c>
      <c r="I878" s="2">
        <f t="shared" si="13"/>
        <v>0</v>
      </c>
    </row>
    <row r="879" spans="1:9" hidden="1" x14ac:dyDescent="0.25">
      <c r="A879" s="5">
        <v>243015</v>
      </c>
      <c r="B879" s="4" t="s">
        <v>968</v>
      </c>
      <c r="C879" s="3">
        <v>0</v>
      </c>
      <c r="D879" s="3">
        <v>0</v>
      </c>
      <c r="E879" s="3">
        <v>0</v>
      </c>
      <c r="F879" s="3">
        <v>0</v>
      </c>
      <c r="G879" s="3">
        <v>0</v>
      </c>
      <c r="H879" s="315">
        <v>0</v>
      </c>
      <c r="I879" s="2">
        <f t="shared" si="13"/>
        <v>0</v>
      </c>
    </row>
    <row r="880" spans="1:9" hidden="1" x14ac:dyDescent="0.25">
      <c r="A880" s="5">
        <v>243020</v>
      </c>
      <c r="B880" s="4" t="s">
        <v>967</v>
      </c>
      <c r="C880" s="3">
        <v>0</v>
      </c>
      <c r="D880" s="3">
        <v>0</v>
      </c>
      <c r="E880" s="3">
        <v>0</v>
      </c>
      <c r="F880" s="3">
        <v>0</v>
      </c>
      <c r="G880" s="3">
        <v>0</v>
      </c>
      <c r="H880" s="315">
        <v>0</v>
      </c>
      <c r="I880" s="2">
        <f t="shared" si="13"/>
        <v>0</v>
      </c>
    </row>
    <row r="881" spans="1:9" hidden="1" x14ac:dyDescent="0.25">
      <c r="A881" s="5">
        <v>243095</v>
      </c>
      <c r="B881" s="4" t="s">
        <v>966</v>
      </c>
      <c r="C881" s="3">
        <v>0</v>
      </c>
      <c r="D881" s="3">
        <v>0</v>
      </c>
      <c r="E881" s="3">
        <v>0</v>
      </c>
      <c r="F881" s="3">
        <v>0</v>
      </c>
      <c r="G881" s="3">
        <v>0</v>
      </c>
      <c r="H881" s="315">
        <v>0</v>
      </c>
      <c r="I881" s="2">
        <f t="shared" si="13"/>
        <v>0</v>
      </c>
    </row>
    <row r="882" spans="1:9" x14ac:dyDescent="0.25">
      <c r="A882" s="5">
        <v>243500</v>
      </c>
      <c r="B882" s="4" t="s">
        <v>965</v>
      </c>
      <c r="C882" s="3">
        <v>19573477.629999999</v>
      </c>
      <c r="D882" s="3">
        <v>28201839.629999999</v>
      </c>
      <c r="E882" s="3">
        <v>76165912.629999995</v>
      </c>
      <c r="F882" s="3">
        <v>68521753</v>
      </c>
      <c r="G882" s="3">
        <v>20692182</v>
      </c>
      <c r="H882" s="315">
        <v>22685888</v>
      </c>
      <c r="I882" s="2">
        <f t="shared" si="13"/>
        <v>76165912.629999995</v>
      </c>
    </row>
    <row r="883" spans="1:9" x14ac:dyDescent="0.25">
      <c r="A883" s="5">
        <v>243505</v>
      </c>
      <c r="B883" s="4" t="s">
        <v>964</v>
      </c>
      <c r="C883" s="3">
        <v>3887751</v>
      </c>
      <c r="D883" s="3">
        <v>1826083</v>
      </c>
      <c r="E883" s="3">
        <v>2473783</v>
      </c>
      <c r="F883" s="3">
        <v>3313200</v>
      </c>
      <c r="G883" s="3">
        <v>2975600</v>
      </c>
      <c r="H883" s="315">
        <v>1990300</v>
      </c>
      <c r="I883" s="2">
        <f t="shared" si="13"/>
        <v>3887751</v>
      </c>
    </row>
    <row r="884" spans="1:9" hidden="1" x14ac:dyDescent="0.25">
      <c r="A884" s="5">
        <v>243510</v>
      </c>
      <c r="B884" s="4" t="s">
        <v>963</v>
      </c>
      <c r="C884" s="3">
        <v>0</v>
      </c>
      <c r="D884" s="3">
        <v>0</v>
      </c>
      <c r="E884" s="3">
        <v>0</v>
      </c>
      <c r="F884" s="3">
        <v>0</v>
      </c>
      <c r="G884" s="3">
        <v>0</v>
      </c>
      <c r="H884" s="315">
        <v>0</v>
      </c>
      <c r="I884" s="2">
        <f t="shared" si="13"/>
        <v>0</v>
      </c>
    </row>
    <row r="885" spans="1:9" x14ac:dyDescent="0.25">
      <c r="A885" s="5">
        <v>243515</v>
      </c>
      <c r="B885" s="4" t="s">
        <v>453</v>
      </c>
      <c r="C885" s="3">
        <v>1768491</v>
      </c>
      <c r="D885" s="3">
        <v>3431836</v>
      </c>
      <c r="E885" s="3">
        <v>7184718</v>
      </c>
      <c r="F885" s="3">
        <v>4415715</v>
      </c>
      <c r="G885" s="3">
        <v>7010681</v>
      </c>
      <c r="H885" s="315">
        <v>5678453</v>
      </c>
      <c r="I885" s="2">
        <f t="shared" si="13"/>
        <v>7184718</v>
      </c>
    </row>
    <row r="886" spans="1:9" x14ac:dyDescent="0.25">
      <c r="A886" s="5">
        <v>243520</v>
      </c>
      <c r="B886" s="4" t="s">
        <v>483</v>
      </c>
      <c r="C886" s="3">
        <v>0</v>
      </c>
      <c r="D886" s="3">
        <v>0</v>
      </c>
      <c r="E886" s="3">
        <v>0</v>
      </c>
      <c r="F886" s="3">
        <v>431244</v>
      </c>
      <c r="G886" s="3">
        <v>0</v>
      </c>
      <c r="H886" s="315">
        <v>0</v>
      </c>
      <c r="I886" s="2">
        <f t="shared" si="13"/>
        <v>431244</v>
      </c>
    </row>
    <row r="887" spans="1:9" x14ac:dyDescent="0.25">
      <c r="A887" s="5">
        <v>243525</v>
      </c>
      <c r="B887" s="4" t="s">
        <v>962</v>
      </c>
      <c r="C887" s="3">
        <v>6179520.6299999999</v>
      </c>
      <c r="D887" s="3">
        <v>7301229.6299999999</v>
      </c>
      <c r="E887" s="3">
        <v>7095084.6299999999</v>
      </c>
      <c r="F887" s="3">
        <v>32163337</v>
      </c>
      <c r="G887" s="3">
        <v>5288111</v>
      </c>
      <c r="H887" s="315">
        <v>8388124</v>
      </c>
      <c r="I887" s="2">
        <f t="shared" si="13"/>
        <v>32163337</v>
      </c>
    </row>
    <row r="888" spans="1:9" x14ac:dyDescent="0.25">
      <c r="A888" s="5">
        <v>243530</v>
      </c>
      <c r="B888" s="4" t="s">
        <v>451</v>
      </c>
      <c r="C888" s="3">
        <v>99720</v>
      </c>
      <c r="D888" s="3">
        <v>104975</v>
      </c>
      <c r="E888" s="3">
        <v>118759</v>
      </c>
      <c r="F888" s="3">
        <v>296884</v>
      </c>
      <c r="G888" s="3">
        <v>136365</v>
      </c>
      <c r="H888" s="315">
        <v>48697</v>
      </c>
      <c r="I888" s="2">
        <f t="shared" si="13"/>
        <v>296884</v>
      </c>
    </row>
    <row r="889" spans="1:9" hidden="1" x14ac:dyDescent="0.25">
      <c r="A889" s="5">
        <v>243535</v>
      </c>
      <c r="B889" s="4" t="s">
        <v>961</v>
      </c>
      <c r="C889" s="3">
        <v>0</v>
      </c>
      <c r="D889" s="3">
        <v>0</v>
      </c>
      <c r="E889" s="3">
        <v>0</v>
      </c>
      <c r="F889" s="3">
        <v>0</v>
      </c>
      <c r="G889" s="3">
        <v>0</v>
      </c>
      <c r="H889" s="315">
        <v>0</v>
      </c>
      <c r="I889" s="2">
        <f t="shared" si="13"/>
        <v>0</v>
      </c>
    </row>
    <row r="890" spans="1:9" x14ac:dyDescent="0.25">
      <c r="A890" s="5">
        <v>243540</v>
      </c>
      <c r="B890" s="4" t="s">
        <v>960</v>
      </c>
      <c r="C890" s="3">
        <v>638490</v>
      </c>
      <c r="D890" s="3">
        <v>10245907</v>
      </c>
      <c r="E890" s="3">
        <v>43266184</v>
      </c>
      <c r="F890" s="3">
        <v>11492866</v>
      </c>
      <c r="G890" s="3">
        <v>2210925</v>
      </c>
      <c r="H890" s="315">
        <v>2314542</v>
      </c>
      <c r="I890" s="2">
        <f t="shared" si="13"/>
        <v>43266184</v>
      </c>
    </row>
    <row r="891" spans="1:9" hidden="1" x14ac:dyDescent="0.25">
      <c r="A891" s="5">
        <v>243545</v>
      </c>
      <c r="B891" s="4" t="s">
        <v>959</v>
      </c>
      <c r="C891" s="3">
        <v>0</v>
      </c>
      <c r="D891" s="3">
        <v>0</v>
      </c>
      <c r="E891" s="3">
        <v>0</v>
      </c>
      <c r="F891" s="3">
        <v>0</v>
      </c>
      <c r="G891" s="3">
        <v>0</v>
      </c>
      <c r="H891" s="315">
        <v>0</v>
      </c>
      <c r="I891" s="2">
        <f t="shared" si="13"/>
        <v>0</v>
      </c>
    </row>
    <row r="892" spans="1:9" hidden="1" x14ac:dyDescent="0.25">
      <c r="A892" s="5">
        <v>243550</v>
      </c>
      <c r="B892" s="4" t="s">
        <v>958</v>
      </c>
      <c r="C892" s="3">
        <v>0</v>
      </c>
      <c r="D892" s="3">
        <v>0</v>
      </c>
      <c r="E892" s="3">
        <v>0</v>
      </c>
      <c r="F892" s="3">
        <v>0</v>
      </c>
      <c r="G892" s="3">
        <v>0</v>
      </c>
      <c r="H892" s="315">
        <v>0</v>
      </c>
      <c r="I892" s="2">
        <f t="shared" si="13"/>
        <v>0</v>
      </c>
    </row>
    <row r="893" spans="1:9" hidden="1" x14ac:dyDescent="0.25">
      <c r="A893" s="5">
        <v>243555</v>
      </c>
      <c r="B893" s="4" t="s">
        <v>957</v>
      </c>
      <c r="C893" s="3">
        <v>0</v>
      </c>
      <c r="D893" s="3">
        <v>0</v>
      </c>
      <c r="E893" s="3">
        <v>0</v>
      </c>
      <c r="F893" s="3">
        <v>0</v>
      </c>
      <c r="G893" s="3">
        <v>0</v>
      </c>
      <c r="H893" s="315">
        <v>0</v>
      </c>
      <c r="I893" s="2">
        <f t="shared" si="13"/>
        <v>0</v>
      </c>
    </row>
    <row r="894" spans="1:9" x14ac:dyDescent="0.25">
      <c r="A894" s="5">
        <v>243560</v>
      </c>
      <c r="B894" s="4" t="s">
        <v>956</v>
      </c>
      <c r="C894" s="3">
        <v>1922932</v>
      </c>
      <c r="D894" s="3">
        <v>0</v>
      </c>
      <c r="E894" s="3">
        <v>0</v>
      </c>
      <c r="F894" s="3">
        <v>0</v>
      </c>
      <c r="G894" s="3">
        <v>0</v>
      </c>
      <c r="H894" s="315">
        <v>0</v>
      </c>
      <c r="I894" s="2">
        <f t="shared" si="13"/>
        <v>1922932</v>
      </c>
    </row>
    <row r="895" spans="1:9" hidden="1" x14ac:dyDescent="0.25">
      <c r="A895" s="5">
        <v>243565</v>
      </c>
      <c r="B895" s="4" t="s">
        <v>955</v>
      </c>
      <c r="C895" s="3">
        <v>0</v>
      </c>
      <c r="D895" s="3">
        <v>0</v>
      </c>
      <c r="E895" s="3">
        <v>0</v>
      </c>
      <c r="F895" s="3">
        <v>0</v>
      </c>
      <c r="G895" s="3">
        <v>0</v>
      </c>
      <c r="H895" s="315">
        <v>0</v>
      </c>
      <c r="I895" s="2">
        <f t="shared" si="13"/>
        <v>0</v>
      </c>
    </row>
    <row r="896" spans="1:9" hidden="1" x14ac:dyDescent="0.25">
      <c r="A896" s="5">
        <v>243570</v>
      </c>
      <c r="B896" s="4" t="s">
        <v>954</v>
      </c>
      <c r="C896" s="3">
        <v>0</v>
      </c>
      <c r="D896" s="3">
        <v>0</v>
      </c>
      <c r="E896" s="3">
        <v>0</v>
      </c>
      <c r="F896" s="3">
        <v>0</v>
      </c>
      <c r="G896" s="3">
        <v>0</v>
      </c>
      <c r="H896" s="315">
        <v>0</v>
      </c>
      <c r="I896" s="2">
        <f t="shared" si="13"/>
        <v>0</v>
      </c>
    </row>
    <row r="897" spans="1:9" x14ac:dyDescent="0.25">
      <c r="A897" s="5">
        <v>243575</v>
      </c>
      <c r="B897" s="4" t="s">
        <v>953</v>
      </c>
      <c r="C897" s="3">
        <v>5076573</v>
      </c>
      <c r="D897" s="3">
        <v>5291809</v>
      </c>
      <c r="E897" s="3">
        <v>16027384</v>
      </c>
      <c r="F897" s="3">
        <v>16408507</v>
      </c>
      <c r="G897" s="3">
        <v>3070500</v>
      </c>
      <c r="H897" s="315">
        <v>4265772</v>
      </c>
      <c r="I897" s="2">
        <f t="shared" si="13"/>
        <v>16408507</v>
      </c>
    </row>
    <row r="898" spans="1:9" hidden="1" x14ac:dyDescent="0.25">
      <c r="A898" s="5">
        <v>243580</v>
      </c>
      <c r="B898" s="4" t="s">
        <v>952</v>
      </c>
      <c r="C898" s="3">
        <v>0</v>
      </c>
      <c r="D898" s="3">
        <v>0</v>
      </c>
      <c r="E898" s="3">
        <v>0</v>
      </c>
      <c r="F898" s="3">
        <v>0</v>
      </c>
      <c r="G898" s="3">
        <v>0</v>
      </c>
      <c r="H898" s="315">
        <v>0</v>
      </c>
      <c r="I898" s="2">
        <f t="shared" si="13"/>
        <v>0</v>
      </c>
    </row>
    <row r="899" spans="1:9" hidden="1" x14ac:dyDescent="0.25">
      <c r="A899" s="5">
        <v>243585</v>
      </c>
      <c r="B899" s="4" t="s">
        <v>925</v>
      </c>
      <c r="C899" s="3">
        <v>0</v>
      </c>
      <c r="D899" s="3">
        <v>0</v>
      </c>
      <c r="E899" s="3">
        <v>0</v>
      </c>
      <c r="F899" s="3">
        <v>0</v>
      </c>
      <c r="G899" s="3">
        <v>0</v>
      </c>
      <c r="H899" s="315">
        <v>0</v>
      </c>
      <c r="I899" s="2">
        <f t="shared" si="13"/>
        <v>0</v>
      </c>
    </row>
    <row r="900" spans="1:9" x14ac:dyDescent="0.25">
      <c r="A900" s="5">
        <v>244000</v>
      </c>
      <c r="B900" s="4" t="s">
        <v>951</v>
      </c>
      <c r="C900" s="3">
        <v>4259724</v>
      </c>
      <c r="D900" s="3">
        <v>5475700</v>
      </c>
      <c r="E900" s="3">
        <v>2071359</v>
      </c>
      <c r="F900" s="3">
        <v>2141995</v>
      </c>
      <c r="G900" s="3">
        <v>375210</v>
      </c>
      <c r="H900" s="315">
        <v>239496</v>
      </c>
      <c r="I900" s="2">
        <f t="shared" ref="I900:I963" si="14">MAX(C900:H900)</f>
        <v>5475700</v>
      </c>
    </row>
    <row r="901" spans="1:9" hidden="1" x14ac:dyDescent="0.25">
      <c r="A901" s="5">
        <v>244005</v>
      </c>
      <c r="B901" s="4" t="s">
        <v>950</v>
      </c>
      <c r="C901" s="3">
        <v>0</v>
      </c>
      <c r="D901" s="3">
        <v>0</v>
      </c>
      <c r="E901" s="3">
        <v>0</v>
      </c>
      <c r="F901" s="3">
        <v>0</v>
      </c>
      <c r="G901" s="3">
        <v>0</v>
      </c>
      <c r="H901" s="315">
        <v>0</v>
      </c>
      <c r="I901" s="2">
        <f t="shared" si="14"/>
        <v>0</v>
      </c>
    </row>
    <row r="902" spans="1:9" x14ac:dyDescent="0.25">
      <c r="A902" s="5">
        <v>244010</v>
      </c>
      <c r="B902" s="4" t="s">
        <v>949</v>
      </c>
      <c r="C902" s="3">
        <v>4259724</v>
      </c>
      <c r="D902" s="3">
        <v>5475700</v>
      </c>
      <c r="E902" s="3">
        <v>2071359</v>
      </c>
      <c r="F902" s="3">
        <v>2141995</v>
      </c>
      <c r="G902" s="3">
        <v>375210</v>
      </c>
      <c r="H902" s="315">
        <v>239496</v>
      </c>
      <c r="I902" s="2">
        <f t="shared" si="14"/>
        <v>5475700</v>
      </c>
    </row>
    <row r="903" spans="1:9" hidden="1" x14ac:dyDescent="0.25">
      <c r="A903" s="5">
        <v>244015</v>
      </c>
      <c r="B903" s="4" t="s">
        <v>948</v>
      </c>
      <c r="C903" s="3">
        <v>0</v>
      </c>
      <c r="D903" s="3">
        <v>0</v>
      </c>
      <c r="E903" s="3">
        <v>0</v>
      </c>
      <c r="F903" s="3">
        <v>0</v>
      </c>
      <c r="G903" s="3">
        <v>0</v>
      </c>
      <c r="H903" s="315">
        <v>0</v>
      </c>
      <c r="I903" s="2">
        <f t="shared" si="14"/>
        <v>0</v>
      </c>
    </row>
    <row r="904" spans="1:9" hidden="1" x14ac:dyDescent="0.25">
      <c r="A904" s="5">
        <v>244020</v>
      </c>
      <c r="B904" s="4" t="s">
        <v>947</v>
      </c>
      <c r="C904" s="3">
        <v>0</v>
      </c>
      <c r="D904" s="3">
        <v>0</v>
      </c>
      <c r="E904" s="3">
        <v>0</v>
      </c>
      <c r="F904" s="3">
        <v>0</v>
      </c>
      <c r="G904" s="3">
        <v>0</v>
      </c>
      <c r="H904" s="315">
        <v>0</v>
      </c>
      <c r="I904" s="2">
        <f t="shared" si="14"/>
        <v>0</v>
      </c>
    </row>
    <row r="905" spans="1:9" hidden="1" x14ac:dyDescent="0.25">
      <c r="A905" s="5">
        <v>244025</v>
      </c>
      <c r="B905" s="4" t="s">
        <v>946</v>
      </c>
      <c r="C905" s="3">
        <v>0</v>
      </c>
      <c r="D905" s="3">
        <v>0</v>
      </c>
      <c r="E905" s="3">
        <v>0</v>
      </c>
      <c r="F905" s="3">
        <v>0</v>
      </c>
      <c r="G905" s="3">
        <v>0</v>
      </c>
      <c r="H905" s="315">
        <v>0</v>
      </c>
      <c r="I905" s="2">
        <f t="shared" si="14"/>
        <v>0</v>
      </c>
    </row>
    <row r="906" spans="1:9" hidden="1" x14ac:dyDescent="0.25">
      <c r="A906" s="5">
        <v>244030</v>
      </c>
      <c r="B906" s="4" t="s">
        <v>945</v>
      </c>
      <c r="C906" s="3">
        <v>0</v>
      </c>
      <c r="D906" s="3">
        <v>0</v>
      </c>
      <c r="E906" s="3">
        <v>0</v>
      </c>
      <c r="F906" s="3">
        <v>0</v>
      </c>
      <c r="G906" s="3">
        <v>0</v>
      </c>
      <c r="H906" s="315">
        <v>0</v>
      </c>
      <c r="I906" s="2">
        <f t="shared" si="14"/>
        <v>0</v>
      </c>
    </row>
    <row r="907" spans="1:9" hidden="1" x14ac:dyDescent="0.25">
      <c r="A907" s="5">
        <v>244035</v>
      </c>
      <c r="B907" s="4" t="s">
        <v>944</v>
      </c>
      <c r="C907" s="3">
        <v>0</v>
      </c>
      <c r="D907" s="3">
        <v>0</v>
      </c>
      <c r="E907" s="3">
        <v>0</v>
      </c>
      <c r="F907" s="3">
        <v>0</v>
      </c>
      <c r="G907" s="3">
        <v>0</v>
      </c>
      <c r="H907" s="315">
        <v>0</v>
      </c>
      <c r="I907" s="2">
        <f t="shared" si="14"/>
        <v>0</v>
      </c>
    </row>
    <row r="908" spans="1:9" hidden="1" x14ac:dyDescent="0.25">
      <c r="A908" s="5">
        <v>244040</v>
      </c>
      <c r="B908" s="4" t="s">
        <v>943</v>
      </c>
      <c r="C908" s="3">
        <v>0</v>
      </c>
      <c r="D908" s="3">
        <v>0</v>
      </c>
      <c r="E908" s="3">
        <v>0</v>
      </c>
      <c r="F908" s="3">
        <v>0</v>
      </c>
      <c r="G908" s="3">
        <v>0</v>
      </c>
      <c r="H908" s="315">
        <v>0</v>
      </c>
      <c r="I908" s="2">
        <f t="shared" si="14"/>
        <v>0</v>
      </c>
    </row>
    <row r="909" spans="1:9" hidden="1" x14ac:dyDescent="0.25">
      <c r="A909" s="5">
        <v>244045</v>
      </c>
      <c r="B909" s="4" t="s">
        <v>942</v>
      </c>
      <c r="C909" s="3">
        <v>0</v>
      </c>
      <c r="D909" s="3">
        <v>0</v>
      </c>
      <c r="E909" s="3">
        <v>0</v>
      </c>
      <c r="F909" s="3">
        <v>0</v>
      </c>
      <c r="G909" s="3">
        <v>0</v>
      </c>
      <c r="H909" s="315">
        <v>0</v>
      </c>
      <c r="I909" s="2">
        <f t="shared" si="14"/>
        <v>0</v>
      </c>
    </row>
    <row r="910" spans="1:9" hidden="1" x14ac:dyDescent="0.25">
      <c r="A910" s="5">
        <v>244050</v>
      </c>
      <c r="B910" s="4" t="s">
        <v>941</v>
      </c>
      <c r="C910" s="3">
        <v>0</v>
      </c>
      <c r="D910" s="3">
        <v>0</v>
      </c>
      <c r="E910" s="3">
        <v>0</v>
      </c>
      <c r="F910" s="3">
        <v>0</v>
      </c>
      <c r="G910" s="3">
        <v>0</v>
      </c>
      <c r="H910" s="315">
        <v>0</v>
      </c>
      <c r="I910" s="2">
        <f t="shared" si="14"/>
        <v>0</v>
      </c>
    </row>
    <row r="911" spans="1:9" hidden="1" x14ac:dyDescent="0.25">
      <c r="A911" s="5">
        <v>244055</v>
      </c>
      <c r="B911" s="4" t="s">
        <v>940</v>
      </c>
      <c r="C911" s="3">
        <v>0</v>
      </c>
      <c r="D911" s="3">
        <v>0</v>
      </c>
      <c r="E911" s="3">
        <v>0</v>
      </c>
      <c r="F911" s="3">
        <v>0</v>
      </c>
      <c r="G911" s="3">
        <v>0</v>
      </c>
      <c r="H911" s="315">
        <v>0</v>
      </c>
      <c r="I911" s="2">
        <f t="shared" si="14"/>
        <v>0</v>
      </c>
    </row>
    <row r="912" spans="1:9" hidden="1" x14ac:dyDescent="0.25">
      <c r="A912" s="5">
        <v>244095</v>
      </c>
      <c r="B912" s="4" t="s">
        <v>213</v>
      </c>
      <c r="C912" s="3">
        <v>0</v>
      </c>
      <c r="D912" s="3">
        <v>0</v>
      </c>
      <c r="E912" s="3">
        <v>0</v>
      </c>
      <c r="F912" s="3">
        <v>0</v>
      </c>
      <c r="G912" s="3">
        <v>0</v>
      </c>
      <c r="H912" s="315">
        <v>0</v>
      </c>
      <c r="I912" s="2">
        <f t="shared" si="14"/>
        <v>0</v>
      </c>
    </row>
    <row r="913" spans="1:9" x14ac:dyDescent="0.25">
      <c r="A913" s="5">
        <v>244500</v>
      </c>
      <c r="B913" s="4" t="s">
        <v>939</v>
      </c>
      <c r="C913" s="3">
        <v>443591868.50999999</v>
      </c>
      <c r="D913" s="3">
        <v>384823372.18000001</v>
      </c>
      <c r="E913" s="3">
        <v>382933135.62</v>
      </c>
      <c r="F913" s="3">
        <v>344096391.08999997</v>
      </c>
      <c r="G913" s="3">
        <v>511890402.67000002</v>
      </c>
      <c r="H913" s="315">
        <v>858688932.76999998</v>
      </c>
      <c r="I913" s="2">
        <f t="shared" si="14"/>
        <v>858688932.76999998</v>
      </c>
    </row>
    <row r="914" spans="1:9" hidden="1" x14ac:dyDescent="0.25">
      <c r="A914" s="5">
        <v>244505</v>
      </c>
      <c r="B914" s="4" t="s">
        <v>938</v>
      </c>
      <c r="C914" s="3">
        <v>0</v>
      </c>
      <c r="D914" s="3">
        <v>0</v>
      </c>
      <c r="E914" s="3">
        <v>0</v>
      </c>
      <c r="F914" s="3">
        <v>0</v>
      </c>
      <c r="G914" s="3">
        <v>0</v>
      </c>
      <c r="H914" s="315">
        <v>0</v>
      </c>
      <c r="I914" s="2">
        <f t="shared" si="14"/>
        <v>0</v>
      </c>
    </row>
    <row r="915" spans="1:9" x14ac:dyDescent="0.25">
      <c r="A915" s="5">
        <v>244510</v>
      </c>
      <c r="B915" s="4" t="s">
        <v>937</v>
      </c>
      <c r="C915" s="3">
        <v>296073659.75999999</v>
      </c>
      <c r="D915" s="3">
        <v>380789467.18000001</v>
      </c>
      <c r="E915" s="3">
        <v>379956869.62</v>
      </c>
      <c r="F915" s="3">
        <v>296644303.62</v>
      </c>
      <c r="G915" s="3">
        <v>492701411.33999997</v>
      </c>
      <c r="H915" s="315">
        <v>556186651.60000002</v>
      </c>
      <c r="I915" s="2">
        <f t="shared" si="14"/>
        <v>556186651.60000002</v>
      </c>
    </row>
    <row r="916" spans="1:9" x14ac:dyDescent="0.25">
      <c r="A916" s="5">
        <v>244595</v>
      </c>
      <c r="B916" s="4" t="s">
        <v>213</v>
      </c>
      <c r="C916" s="3">
        <v>147518208.75</v>
      </c>
      <c r="D916" s="3">
        <v>4033905</v>
      </c>
      <c r="E916" s="3">
        <v>2976266</v>
      </c>
      <c r="F916" s="3">
        <v>47452087.469999999</v>
      </c>
      <c r="G916" s="3">
        <v>19188991.329999998</v>
      </c>
      <c r="H916" s="315">
        <v>302502281.17000002</v>
      </c>
      <c r="I916" s="2">
        <f t="shared" si="14"/>
        <v>302502281.17000002</v>
      </c>
    </row>
    <row r="917" spans="1:9" x14ac:dyDescent="0.25">
      <c r="A917" s="5">
        <v>245000</v>
      </c>
      <c r="B917" s="4" t="s">
        <v>936</v>
      </c>
      <c r="C917" s="3">
        <v>55418343</v>
      </c>
      <c r="D917" s="3">
        <v>47818700</v>
      </c>
      <c r="E917" s="3">
        <v>69492100.730000004</v>
      </c>
      <c r="F917" s="3">
        <v>43467400</v>
      </c>
      <c r="G917" s="3">
        <v>77849500</v>
      </c>
      <c r="H917" s="315">
        <v>40349366</v>
      </c>
      <c r="I917" s="2">
        <f t="shared" si="14"/>
        <v>77849500</v>
      </c>
    </row>
    <row r="918" spans="1:9" x14ac:dyDescent="0.25">
      <c r="A918" s="5">
        <v>245005</v>
      </c>
      <c r="B918" s="4" t="s">
        <v>935</v>
      </c>
      <c r="C918" s="3">
        <v>18957600</v>
      </c>
      <c r="D918" s="3">
        <v>15528000</v>
      </c>
      <c r="E918" s="3">
        <v>22866100.25</v>
      </c>
      <c r="F918" s="3">
        <v>8179600</v>
      </c>
      <c r="G918" s="3">
        <v>18849600</v>
      </c>
      <c r="H918" s="315">
        <v>7754100</v>
      </c>
      <c r="I918" s="2">
        <f t="shared" si="14"/>
        <v>22866100.25</v>
      </c>
    </row>
    <row r="919" spans="1:9" x14ac:dyDescent="0.25">
      <c r="A919" s="5">
        <v>245010</v>
      </c>
      <c r="B919" s="4" t="s">
        <v>934</v>
      </c>
      <c r="C919" s="3">
        <v>22872500</v>
      </c>
      <c r="D919" s="3">
        <v>18491200</v>
      </c>
      <c r="E919" s="3">
        <v>27748600.48</v>
      </c>
      <c r="F919" s="3">
        <v>26376500</v>
      </c>
      <c r="G919" s="3">
        <v>41339500</v>
      </c>
      <c r="H919" s="315">
        <v>24264000</v>
      </c>
      <c r="I919" s="2">
        <f t="shared" si="14"/>
        <v>41339500</v>
      </c>
    </row>
    <row r="920" spans="1:9" x14ac:dyDescent="0.25">
      <c r="A920" s="5">
        <v>245015</v>
      </c>
      <c r="B920" s="4" t="s">
        <v>933</v>
      </c>
      <c r="C920" s="3">
        <v>738300</v>
      </c>
      <c r="D920" s="3">
        <v>590100</v>
      </c>
      <c r="E920" s="3">
        <v>876300</v>
      </c>
      <c r="F920" s="3">
        <v>835700</v>
      </c>
      <c r="G920" s="3">
        <v>1346600</v>
      </c>
      <c r="H920" s="315">
        <v>845500</v>
      </c>
      <c r="I920" s="2">
        <f t="shared" si="14"/>
        <v>1346600</v>
      </c>
    </row>
    <row r="921" spans="1:9" x14ac:dyDescent="0.25">
      <c r="A921" s="5">
        <v>245020</v>
      </c>
      <c r="B921" s="4" t="s">
        <v>932</v>
      </c>
      <c r="C921" s="3">
        <v>11781000</v>
      </c>
      <c r="D921" s="3">
        <v>12950700</v>
      </c>
      <c r="E921" s="3">
        <v>18001100</v>
      </c>
      <c r="F921" s="3">
        <v>8075600</v>
      </c>
      <c r="G921" s="3">
        <v>16145100</v>
      </c>
      <c r="H921" s="315">
        <v>7247900</v>
      </c>
      <c r="I921" s="2">
        <f t="shared" si="14"/>
        <v>18001100</v>
      </c>
    </row>
    <row r="922" spans="1:9" hidden="1" x14ac:dyDescent="0.25">
      <c r="A922" s="5">
        <v>245025</v>
      </c>
      <c r="B922" s="4" t="s">
        <v>931</v>
      </c>
      <c r="C922" s="3">
        <v>0</v>
      </c>
      <c r="D922" s="3">
        <v>0</v>
      </c>
      <c r="E922" s="3">
        <v>0</v>
      </c>
      <c r="F922" s="3">
        <v>0</v>
      </c>
      <c r="G922" s="3">
        <v>0</v>
      </c>
      <c r="H922" s="315">
        <v>0</v>
      </c>
      <c r="I922" s="2">
        <f t="shared" si="14"/>
        <v>0</v>
      </c>
    </row>
    <row r="923" spans="1:9" hidden="1" x14ac:dyDescent="0.25">
      <c r="A923" s="5">
        <v>245030</v>
      </c>
      <c r="B923" s="4" t="s">
        <v>930</v>
      </c>
      <c r="C923" s="3">
        <v>0</v>
      </c>
      <c r="D923" s="3">
        <v>0</v>
      </c>
      <c r="E923" s="3">
        <v>0</v>
      </c>
      <c r="F923" s="3">
        <v>0</v>
      </c>
      <c r="G923" s="3">
        <v>0</v>
      </c>
      <c r="H923" s="315">
        <v>0</v>
      </c>
      <c r="I923" s="2">
        <f t="shared" si="14"/>
        <v>0</v>
      </c>
    </row>
    <row r="924" spans="1:9" hidden="1" x14ac:dyDescent="0.25">
      <c r="A924" s="5">
        <v>245035</v>
      </c>
      <c r="B924" s="4" t="s">
        <v>929</v>
      </c>
      <c r="C924" s="3">
        <v>0</v>
      </c>
      <c r="D924" s="3">
        <v>0</v>
      </c>
      <c r="E924" s="3">
        <v>0</v>
      </c>
      <c r="F924" s="3">
        <v>0</v>
      </c>
      <c r="G924" s="3">
        <v>0</v>
      </c>
      <c r="H924" s="315">
        <v>0</v>
      </c>
      <c r="I924" s="2">
        <f t="shared" si="14"/>
        <v>0</v>
      </c>
    </row>
    <row r="925" spans="1:9" hidden="1" x14ac:dyDescent="0.25">
      <c r="A925" s="5">
        <v>245040</v>
      </c>
      <c r="B925" s="4" t="s">
        <v>928</v>
      </c>
      <c r="C925" s="3">
        <v>0</v>
      </c>
      <c r="D925" s="3">
        <v>0</v>
      </c>
      <c r="E925" s="3">
        <v>0</v>
      </c>
      <c r="F925" s="3">
        <v>0</v>
      </c>
      <c r="G925" s="3">
        <v>0</v>
      </c>
      <c r="H925" s="315">
        <v>0</v>
      </c>
      <c r="I925" s="2">
        <f t="shared" si="14"/>
        <v>0</v>
      </c>
    </row>
    <row r="926" spans="1:9" hidden="1" x14ac:dyDescent="0.25">
      <c r="A926" s="5">
        <v>245045</v>
      </c>
      <c r="B926" s="4" t="s">
        <v>927</v>
      </c>
      <c r="C926" s="3">
        <v>0</v>
      </c>
      <c r="D926" s="3">
        <v>0</v>
      </c>
      <c r="E926" s="3">
        <v>0</v>
      </c>
      <c r="F926" s="3">
        <v>0</v>
      </c>
      <c r="G926" s="3">
        <v>0</v>
      </c>
      <c r="H926" s="315">
        <v>0</v>
      </c>
      <c r="I926" s="2">
        <f t="shared" si="14"/>
        <v>0</v>
      </c>
    </row>
    <row r="927" spans="1:9" hidden="1" x14ac:dyDescent="0.25">
      <c r="A927" s="5">
        <v>245050</v>
      </c>
      <c r="B927" s="4" t="s">
        <v>926</v>
      </c>
      <c r="C927" s="3">
        <v>0</v>
      </c>
      <c r="D927" s="3">
        <v>0</v>
      </c>
      <c r="E927" s="3">
        <v>0</v>
      </c>
      <c r="F927" s="3">
        <v>0</v>
      </c>
      <c r="G927" s="3">
        <v>0</v>
      </c>
      <c r="H927" s="315">
        <v>0</v>
      </c>
      <c r="I927" s="2">
        <f t="shared" si="14"/>
        <v>0</v>
      </c>
    </row>
    <row r="928" spans="1:9" x14ac:dyDescent="0.25">
      <c r="A928" s="5">
        <v>245095</v>
      </c>
      <c r="B928" s="4" t="s">
        <v>925</v>
      </c>
      <c r="C928" s="3">
        <v>1068943</v>
      </c>
      <c r="D928" s="3">
        <v>258700</v>
      </c>
      <c r="E928" s="3">
        <v>0</v>
      </c>
      <c r="F928" s="3">
        <v>0</v>
      </c>
      <c r="G928" s="3">
        <v>168700</v>
      </c>
      <c r="H928" s="315">
        <v>237866</v>
      </c>
      <c r="I928" s="2">
        <f t="shared" si="14"/>
        <v>1068943</v>
      </c>
    </row>
    <row r="929" spans="1:9" hidden="1" x14ac:dyDescent="0.25">
      <c r="A929" s="5">
        <v>245500</v>
      </c>
      <c r="B929" s="4" t="s">
        <v>924</v>
      </c>
      <c r="C929" s="3">
        <v>0</v>
      </c>
      <c r="D929" s="3">
        <v>0</v>
      </c>
      <c r="E929" s="3">
        <v>0</v>
      </c>
      <c r="F929" s="3">
        <v>0</v>
      </c>
      <c r="G929" s="3">
        <v>0</v>
      </c>
      <c r="H929" s="315">
        <v>0</v>
      </c>
      <c r="I929" s="2">
        <f t="shared" si="14"/>
        <v>0</v>
      </c>
    </row>
    <row r="930" spans="1:9" hidden="1" x14ac:dyDescent="0.25">
      <c r="A930" s="5">
        <v>245505</v>
      </c>
      <c r="B930" s="4" t="s">
        <v>923</v>
      </c>
      <c r="C930" s="3">
        <v>0</v>
      </c>
      <c r="D930" s="3">
        <v>0</v>
      </c>
      <c r="E930" s="3">
        <v>0</v>
      </c>
      <c r="F930" s="3">
        <v>0</v>
      </c>
      <c r="G930" s="3">
        <v>0</v>
      </c>
      <c r="H930" s="315">
        <v>0</v>
      </c>
      <c r="I930" s="2">
        <f t="shared" si="14"/>
        <v>0</v>
      </c>
    </row>
    <row r="931" spans="1:9" hidden="1" x14ac:dyDescent="0.25">
      <c r="A931" s="5">
        <v>245510</v>
      </c>
      <c r="B931" s="4" t="s">
        <v>922</v>
      </c>
      <c r="C931" s="3">
        <v>0</v>
      </c>
      <c r="D931" s="3">
        <v>0</v>
      </c>
      <c r="E931" s="3">
        <v>0</v>
      </c>
      <c r="F931" s="3">
        <v>0</v>
      </c>
      <c r="G931" s="3">
        <v>0</v>
      </c>
      <c r="H931" s="315">
        <v>0</v>
      </c>
      <c r="I931" s="2">
        <f t="shared" si="14"/>
        <v>0</v>
      </c>
    </row>
    <row r="932" spans="1:9" hidden="1" x14ac:dyDescent="0.25">
      <c r="A932" s="5">
        <v>245515</v>
      </c>
      <c r="B932" s="4" t="s">
        <v>921</v>
      </c>
      <c r="C932" s="3">
        <v>0</v>
      </c>
      <c r="D932" s="3">
        <v>0</v>
      </c>
      <c r="E932" s="3">
        <v>0</v>
      </c>
      <c r="F932" s="3">
        <v>0</v>
      </c>
      <c r="G932" s="3">
        <v>0</v>
      </c>
      <c r="H932" s="315">
        <v>0</v>
      </c>
      <c r="I932" s="2">
        <f t="shared" si="14"/>
        <v>0</v>
      </c>
    </row>
    <row r="933" spans="1:9" hidden="1" x14ac:dyDescent="0.25">
      <c r="A933" s="5">
        <v>245520</v>
      </c>
      <c r="B933" s="4" t="s">
        <v>920</v>
      </c>
      <c r="C933" s="3">
        <v>0</v>
      </c>
      <c r="D933" s="3">
        <v>0</v>
      </c>
      <c r="E933" s="3">
        <v>0</v>
      </c>
      <c r="F933" s="3">
        <v>0</v>
      </c>
      <c r="G933" s="3">
        <v>0</v>
      </c>
      <c r="H933" s="315">
        <v>0</v>
      </c>
      <c r="I933" s="2">
        <f t="shared" si="14"/>
        <v>0</v>
      </c>
    </row>
    <row r="934" spans="1:9" hidden="1" x14ac:dyDescent="0.25">
      <c r="A934" s="5">
        <v>245525</v>
      </c>
      <c r="B934" s="4" t="s">
        <v>919</v>
      </c>
      <c r="C934" s="3">
        <v>0</v>
      </c>
      <c r="D934" s="3">
        <v>0</v>
      </c>
      <c r="E934" s="3">
        <v>0</v>
      </c>
      <c r="F934" s="3">
        <v>0</v>
      </c>
      <c r="G934" s="3">
        <v>0</v>
      </c>
      <c r="H934" s="315">
        <v>0</v>
      </c>
      <c r="I934" s="2">
        <f t="shared" si="14"/>
        <v>0</v>
      </c>
    </row>
    <row r="935" spans="1:9" hidden="1" x14ac:dyDescent="0.25">
      <c r="A935" s="5">
        <v>245530</v>
      </c>
      <c r="B935" s="4" t="s">
        <v>918</v>
      </c>
      <c r="C935" s="3">
        <v>0</v>
      </c>
      <c r="D935" s="3">
        <v>0</v>
      </c>
      <c r="E935" s="3">
        <v>0</v>
      </c>
      <c r="F935" s="3">
        <v>0</v>
      </c>
      <c r="G935" s="3">
        <v>0</v>
      </c>
      <c r="H935" s="315">
        <v>0</v>
      </c>
      <c r="I935" s="2">
        <f t="shared" si="14"/>
        <v>0</v>
      </c>
    </row>
    <row r="936" spans="1:9" hidden="1" x14ac:dyDescent="0.25">
      <c r="A936" s="5">
        <v>245535</v>
      </c>
      <c r="B936" s="4" t="s">
        <v>917</v>
      </c>
      <c r="C936" s="3">
        <v>0</v>
      </c>
      <c r="D936" s="3">
        <v>0</v>
      </c>
      <c r="E936" s="3">
        <v>0</v>
      </c>
      <c r="F936" s="3">
        <v>0</v>
      </c>
      <c r="G936" s="3">
        <v>0</v>
      </c>
      <c r="H936" s="315">
        <v>0</v>
      </c>
      <c r="I936" s="2">
        <f t="shared" si="14"/>
        <v>0</v>
      </c>
    </row>
    <row r="937" spans="1:9" hidden="1" x14ac:dyDescent="0.25">
      <c r="A937" s="5">
        <v>245595</v>
      </c>
      <c r="B937" s="4" t="s">
        <v>213</v>
      </c>
      <c r="C937" s="3">
        <v>0</v>
      </c>
      <c r="D937" s="3">
        <v>0</v>
      </c>
      <c r="E937" s="3">
        <v>0</v>
      </c>
      <c r="F937" s="3">
        <v>0</v>
      </c>
      <c r="G937" s="3">
        <v>0</v>
      </c>
      <c r="H937" s="315">
        <v>0</v>
      </c>
      <c r="I937" s="2">
        <f t="shared" si="14"/>
        <v>0</v>
      </c>
    </row>
    <row r="938" spans="1:9" hidden="1" x14ac:dyDescent="0.25">
      <c r="A938" s="5">
        <v>246000</v>
      </c>
      <c r="B938" s="4" t="s">
        <v>916</v>
      </c>
      <c r="C938" s="3">
        <v>0</v>
      </c>
      <c r="D938" s="3">
        <v>0</v>
      </c>
      <c r="E938" s="3">
        <v>0</v>
      </c>
      <c r="F938" s="3">
        <v>0</v>
      </c>
      <c r="G938" s="3">
        <v>0</v>
      </c>
      <c r="H938" s="315">
        <v>0</v>
      </c>
      <c r="I938" s="2">
        <f t="shared" si="14"/>
        <v>0</v>
      </c>
    </row>
    <row r="939" spans="1:9" hidden="1" x14ac:dyDescent="0.25">
      <c r="A939" s="5">
        <v>246005</v>
      </c>
      <c r="B939" s="4" t="s">
        <v>915</v>
      </c>
      <c r="C939" s="3">
        <v>0</v>
      </c>
      <c r="D939" s="3">
        <v>0</v>
      </c>
      <c r="E939" s="3">
        <v>0</v>
      </c>
      <c r="F939" s="3">
        <v>0</v>
      </c>
      <c r="G939" s="3">
        <v>0</v>
      </c>
      <c r="H939" s="315">
        <v>0</v>
      </c>
      <c r="I939" s="2">
        <f t="shared" si="14"/>
        <v>0</v>
      </c>
    </row>
    <row r="940" spans="1:9" hidden="1" x14ac:dyDescent="0.25">
      <c r="A940" s="5">
        <v>246010</v>
      </c>
      <c r="B940" s="4" t="s">
        <v>914</v>
      </c>
      <c r="C940" s="3">
        <v>0</v>
      </c>
      <c r="D940" s="3">
        <v>0</v>
      </c>
      <c r="E940" s="3">
        <v>0</v>
      </c>
      <c r="F940" s="3">
        <v>0</v>
      </c>
      <c r="G940" s="3">
        <v>0</v>
      </c>
      <c r="H940" s="315">
        <v>0</v>
      </c>
      <c r="I940" s="2">
        <f t="shared" si="14"/>
        <v>0</v>
      </c>
    </row>
    <row r="941" spans="1:9" hidden="1" x14ac:dyDescent="0.25">
      <c r="A941" s="5">
        <v>246015</v>
      </c>
      <c r="B941" s="4" t="s">
        <v>913</v>
      </c>
      <c r="C941" s="3">
        <v>0</v>
      </c>
      <c r="D941" s="3">
        <v>0</v>
      </c>
      <c r="E941" s="3">
        <v>0</v>
      </c>
      <c r="F941" s="3">
        <v>0</v>
      </c>
      <c r="G941" s="3">
        <v>0</v>
      </c>
      <c r="H941" s="315">
        <v>0</v>
      </c>
      <c r="I941" s="2">
        <f t="shared" si="14"/>
        <v>0</v>
      </c>
    </row>
    <row r="942" spans="1:9" hidden="1" x14ac:dyDescent="0.25">
      <c r="A942" s="5">
        <v>246020</v>
      </c>
      <c r="B942" s="4" t="s">
        <v>912</v>
      </c>
      <c r="C942" s="3">
        <v>0</v>
      </c>
      <c r="D942" s="3">
        <v>0</v>
      </c>
      <c r="E942" s="3">
        <v>0</v>
      </c>
      <c r="F942" s="3">
        <v>0</v>
      </c>
      <c r="G942" s="3">
        <v>0</v>
      </c>
      <c r="H942" s="315">
        <v>0</v>
      </c>
      <c r="I942" s="2">
        <f t="shared" si="14"/>
        <v>0</v>
      </c>
    </row>
    <row r="943" spans="1:9" hidden="1" x14ac:dyDescent="0.25">
      <c r="A943" s="5">
        <v>246025</v>
      </c>
      <c r="B943" s="4" t="s">
        <v>452</v>
      </c>
      <c r="C943" s="3">
        <v>0</v>
      </c>
      <c r="D943" s="3">
        <v>0</v>
      </c>
      <c r="E943" s="3">
        <v>0</v>
      </c>
      <c r="F943" s="3">
        <v>0</v>
      </c>
      <c r="G943" s="3">
        <v>0</v>
      </c>
      <c r="H943" s="315">
        <v>0</v>
      </c>
      <c r="I943" s="2">
        <f t="shared" si="14"/>
        <v>0</v>
      </c>
    </row>
    <row r="944" spans="1:9" hidden="1" x14ac:dyDescent="0.25">
      <c r="A944" s="5">
        <v>246030</v>
      </c>
      <c r="B944" s="4" t="s">
        <v>911</v>
      </c>
      <c r="C944" s="3">
        <v>0</v>
      </c>
      <c r="D944" s="3">
        <v>0</v>
      </c>
      <c r="E944" s="3">
        <v>0</v>
      </c>
      <c r="F944" s="3">
        <v>0</v>
      </c>
      <c r="G944" s="3">
        <v>0</v>
      </c>
      <c r="H944" s="315">
        <v>0</v>
      </c>
      <c r="I944" s="2">
        <f t="shared" si="14"/>
        <v>0</v>
      </c>
    </row>
    <row r="945" spans="1:9" hidden="1" x14ac:dyDescent="0.25">
      <c r="A945" s="5">
        <v>246035</v>
      </c>
      <c r="B945" s="4" t="s">
        <v>910</v>
      </c>
      <c r="C945" s="3">
        <v>0</v>
      </c>
      <c r="D945" s="3">
        <v>0</v>
      </c>
      <c r="E945" s="3">
        <v>0</v>
      </c>
      <c r="F945" s="3">
        <v>0</v>
      </c>
      <c r="G945" s="3">
        <v>0</v>
      </c>
      <c r="H945" s="315">
        <v>0</v>
      </c>
      <c r="I945" s="2">
        <f t="shared" si="14"/>
        <v>0</v>
      </c>
    </row>
    <row r="946" spans="1:9" hidden="1" x14ac:dyDescent="0.25">
      <c r="A946" s="5">
        <v>246095</v>
      </c>
      <c r="B946" s="4" t="s">
        <v>213</v>
      </c>
      <c r="C946" s="3">
        <v>0</v>
      </c>
      <c r="D946" s="3">
        <v>0</v>
      </c>
      <c r="E946" s="3">
        <v>0</v>
      </c>
      <c r="F946" s="3">
        <v>0</v>
      </c>
      <c r="G946" s="3">
        <v>0</v>
      </c>
      <c r="H946" s="315">
        <v>0</v>
      </c>
      <c r="I946" s="2">
        <f t="shared" si="14"/>
        <v>0</v>
      </c>
    </row>
    <row r="947" spans="1:9" x14ac:dyDescent="0.25">
      <c r="A947" s="5">
        <v>246500</v>
      </c>
      <c r="B947" s="4" t="s">
        <v>909</v>
      </c>
      <c r="C947" s="3">
        <v>5350828</v>
      </c>
      <c r="D947" s="3">
        <v>28722739</v>
      </c>
      <c r="E947" s="3">
        <v>71680644.019999996</v>
      </c>
      <c r="F947" s="3">
        <v>3086309</v>
      </c>
      <c r="G947" s="3">
        <v>107374197</v>
      </c>
      <c r="H947" s="315">
        <v>364963008</v>
      </c>
      <c r="I947" s="2">
        <f t="shared" si="14"/>
        <v>364963008</v>
      </c>
    </row>
    <row r="948" spans="1:9" x14ac:dyDescent="0.25">
      <c r="A948" s="5">
        <v>246505</v>
      </c>
      <c r="B948" s="4" t="s">
        <v>908</v>
      </c>
      <c r="C948" s="3">
        <v>5350828</v>
      </c>
      <c r="D948" s="3">
        <v>28722739</v>
      </c>
      <c r="E948" s="3">
        <v>71680644.019999996</v>
      </c>
      <c r="F948" s="3">
        <v>3086309</v>
      </c>
      <c r="G948" s="3">
        <v>107374197</v>
      </c>
      <c r="H948" s="315">
        <v>364963008</v>
      </c>
      <c r="I948" s="2">
        <f t="shared" si="14"/>
        <v>364963008</v>
      </c>
    </row>
    <row r="949" spans="1:9" hidden="1" x14ac:dyDescent="0.25">
      <c r="A949" s="5">
        <v>246510</v>
      </c>
      <c r="B949" s="4" t="s">
        <v>907</v>
      </c>
      <c r="C949" s="3">
        <v>0</v>
      </c>
      <c r="D949" s="3">
        <v>0</v>
      </c>
      <c r="E949" s="3">
        <v>0</v>
      </c>
      <c r="F949" s="3">
        <v>0</v>
      </c>
      <c r="G949" s="3">
        <v>0</v>
      </c>
      <c r="H949" s="315">
        <v>0</v>
      </c>
      <c r="I949" s="2">
        <f t="shared" si="14"/>
        <v>0</v>
      </c>
    </row>
    <row r="950" spans="1:9" hidden="1" x14ac:dyDescent="0.25">
      <c r="A950" s="5">
        <v>246515</v>
      </c>
      <c r="B950" s="4" t="s">
        <v>906</v>
      </c>
      <c r="C950" s="3">
        <v>0</v>
      </c>
      <c r="D950" s="3">
        <v>0</v>
      </c>
      <c r="E950" s="3">
        <v>0</v>
      </c>
      <c r="F950" s="3">
        <v>0</v>
      </c>
      <c r="G950" s="3">
        <v>0</v>
      </c>
      <c r="H950" s="315">
        <v>0</v>
      </c>
      <c r="I950" s="2">
        <f t="shared" si="14"/>
        <v>0</v>
      </c>
    </row>
    <row r="951" spans="1:9" hidden="1" x14ac:dyDescent="0.25">
      <c r="A951" s="5">
        <v>246595</v>
      </c>
      <c r="B951" s="4" t="s">
        <v>213</v>
      </c>
      <c r="C951" s="3">
        <v>0</v>
      </c>
      <c r="D951" s="3">
        <v>0</v>
      </c>
      <c r="E951" s="3">
        <v>0</v>
      </c>
      <c r="F951" s="3">
        <v>0</v>
      </c>
      <c r="G951" s="3">
        <v>0</v>
      </c>
      <c r="H951" s="315">
        <v>0</v>
      </c>
      <c r="I951" s="2">
        <f t="shared" si="14"/>
        <v>0</v>
      </c>
    </row>
    <row r="952" spans="1:9" hidden="1" x14ac:dyDescent="0.25">
      <c r="A952" s="5">
        <v>247000</v>
      </c>
      <c r="B952" s="4" t="s">
        <v>905</v>
      </c>
      <c r="C952" s="3">
        <v>0</v>
      </c>
      <c r="D952" s="3">
        <v>0</v>
      </c>
      <c r="E952" s="3">
        <v>0</v>
      </c>
      <c r="F952" s="3">
        <v>0</v>
      </c>
      <c r="G952" s="3">
        <v>0</v>
      </c>
      <c r="H952" s="315">
        <v>0</v>
      </c>
      <c r="I952" s="2">
        <f t="shared" si="14"/>
        <v>0</v>
      </c>
    </row>
    <row r="953" spans="1:9" hidden="1" x14ac:dyDescent="0.25">
      <c r="A953" s="5">
        <v>247500</v>
      </c>
      <c r="B953" s="4" t="s">
        <v>904</v>
      </c>
      <c r="C953" s="3">
        <v>0</v>
      </c>
      <c r="D953" s="3">
        <v>0</v>
      </c>
      <c r="E953" s="3">
        <v>0</v>
      </c>
      <c r="F953" s="3">
        <v>0</v>
      </c>
      <c r="G953" s="3">
        <v>0</v>
      </c>
      <c r="H953" s="315">
        <v>0</v>
      </c>
      <c r="I953" s="2">
        <f t="shared" si="14"/>
        <v>0</v>
      </c>
    </row>
    <row r="954" spans="1:9" hidden="1" x14ac:dyDescent="0.25">
      <c r="A954" s="5">
        <v>247505</v>
      </c>
      <c r="B954" s="4" t="s">
        <v>903</v>
      </c>
      <c r="C954" s="3">
        <v>0</v>
      </c>
      <c r="D954" s="3">
        <v>0</v>
      </c>
      <c r="E954" s="3">
        <v>0</v>
      </c>
      <c r="F954" s="3">
        <v>0</v>
      </c>
      <c r="G954" s="3">
        <v>0</v>
      </c>
      <c r="H954" s="315">
        <v>0</v>
      </c>
      <c r="I954" s="2">
        <f t="shared" si="14"/>
        <v>0</v>
      </c>
    </row>
    <row r="955" spans="1:9" hidden="1" x14ac:dyDescent="0.25">
      <c r="A955" s="5">
        <v>247510</v>
      </c>
      <c r="B955" s="4" t="s">
        <v>902</v>
      </c>
      <c r="C955" s="3">
        <v>0</v>
      </c>
      <c r="D955" s="3">
        <v>0</v>
      </c>
      <c r="E955" s="3">
        <v>0</v>
      </c>
      <c r="F955" s="3">
        <v>0</v>
      </c>
      <c r="G955" s="3">
        <v>0</v>
      </c>
      <c r="H955" s="315">
        <v>0</v>
      </c>
      <c r="I955" s="2">
        <f t="shared" si="14"/>
        <v>0</v>
      </c>
    </row>
    <row r="956" spans="1:9" hidden="1" x14ac:dyDescent="0.25">
      <c r="A956" s="5">
        <v>248000</v>
      </c>
      <c r="B956" s="4" t="s">
        <v>901</v>
      </c>
      <c r="C956" s="3">
        <v>0</v>
      </c>
      <c r="D956" s="3">
        <v>0</v>
      </c>
      <c r="E956" s="3">
        <v>0</v>
      </c>
      <c r="F956" s="3">
        <v>0</v>
      </c>
      <c r="G956" s="3">
        <v>0</v>
      </c>
      <c r="H956" s="315">
        <v>0</v>
      </c>
      <c r="I956" s="2">
        <f t="shared" si="14"/>
        <v>0</v>
      </c>
    </row>
    <row r="957" spans="1:9" hidden="1" x14ac:dyDescent="0.25">
      <c r="A957" s="5">
        <v>248500</v>
      </c>
      <c r="B957" s="4" t="s">
        <v>900</v>
      </c>
      <c r="C957" s="3">
        <v>0</v>
      </c>
      <c r="D957" s="3">
        <v>0</v>
      </c>
      <c r="E957" s="3">
        <v>0</v>
      </c>
      <c r="F957" s="3">
        <v>0</v>
      </c>
      <c r="G957" s="3">
        <v>0</v>
      </c>
      <c r="H957" s="315">
        <v>0</v>
      </c>
      <c r="I957" s="2">
        <f t="shared" si="14"/>
        <v>0</v>
      </c>
    </row>
    <row r="958" spans="1:9" hidden="1" x14ac:dyDescent="0.25">
      <c r="A958" s="5">
        <v>249500</v>
      </c>
      <c r="B958" s="4" t="s">
        <v>899</v>
      </c>
      <c r="C958" s="3">
        <v>0</v>
      </c>
      <c r="D958" s="3">
        <v>0</v>
      </c>
      <c r="E958" s="3">
        <v>0</v>
      </c>
      <c r="F958" s="3">
        <v>0</v>
      </c>
      <c r="G958" s="3">
        <v>0</v>
      </c>
      <c r="H958" s="315">
        <v>0</v>
      </c>
      <c r="I958" s="2">
        <f t="shared" si="14"/>
        <v>0</v>
      </c>
    </row>
    <row r="959" spans="1:9" hidden="1" x14ac:dyDescent="0.25">
      <c r="A959" s="5">
        <v>249900</v>
      </c>
      <c r="B959" s="4" t="s">
        <v>898</v>
      </c>
      <c r="C959" s="3">
        <v>0</v>
      </c>
      <c r="D959" s="3">
        <v>0</v>
      </c>
      <c r="E959" s="3">
        <v>0</v>
      </c>
      <c r="F959" s="3">
        <v>0</v>
      </c>
      <c r="G959" s="3">
        <v>0</v>
      </c>
      <c r="H959" s="315">
        <v>0</v>
      </c>
      <c r="I959" s="2">
        <f t="shared" si="14"/>
        <v>0</v>
      </c>
    </row>
    <row r="960" spans="1:9" hidden="1" x14ac:dyDescent="0.25">
      <c r="A960" s="5">
        <v>250000</v>
      </c>
      <c r="B960" s="4" t="s">
        <v>897</v>
      </c>
      <c r="C960" s="3">
        <v>0</v>
      </c>
      <c r="D960" s="3">
        <v>0</v>
      </c>
      <c r="E960" s="3">
        <v>0</v>
      </c>
      <c r="F960" s="3">
        <v>0</v>
      </c>
      <c r="G960" s="3">
        <v>0</v>
      </c>
      <c r="H960" s="315">
        <v>0</v>
      </c>
      <c r="I960" s="2">
        <f t="shared" si="14"/>
        <v>0</v>
      </c>
    </row>
    <row r="961" spans="1:9" x14ac:dyDescent="0.25">
      <c r="A961" s="5">
        <v>260000</v>
      </c>
      <c r="B961" s="4" t="s">
        <v>896</v>
      </c>
      <c r="C961" s="3">
        <v>3253556668.1599998</v>
      </c>
      <c r="D961" s="3">
        <v>3814258834.8499999</v>
      </c>
      <c r="E961" s="3">
        <v>3461607792.8699999</v>
      </c>
      <c r="F961" s="3">
        <v>3581169899.0599999</v>
      </c>
      <c r="G961" s="3">
        <v>5037342654.1800003</v>
      </c>
      <c r="H961" s="315">
        <v>5064051171.0799999</v>
      </c>
      <c r="I961" s="2">
        <f t="shared" si="14"/>
        <v>5064051171.0799999</v>
      </c>
    </row>
    <row r="962" spans="1:9" x14ac:dyDescent="0.25">
      <c r="A962" s="5">
        <v>260500</v>
      </c>
      <c r="B962" s="4" t="s">
        <v>895</v>
      </c>
      <c r="C962" s="3">
        <v>87142325.730000004</v>
      </c>
      <c r="D962" s="3">
        <v>411336327.83999997</v>
      </c>
      <c r="E962" s="3">
        <v>0</v>
      </c>
      <c r="F962" s="3">
        <v>384662445.50999999</v>
      </c>
      <c r="G962" s="3">
        <v>761239582.71000004</v>
      </c>
      <c r="H962" s="315">
        <v>1393710601.71</v>
      </c>
      <c r="I962" s="2">
        <f t="shared" si="14"/>
        <v>1393710601.71</v>
      </c>
    </row>
    <row r="963" spans="1:9" x14ac:dyDescent="0.25">
      <c r="A963" s="5">
        <v>261000</v>
      </c>
      <c r="B963" s="4" t="s">
        <v>894</v>
      </c>
      <c r="C963" s="3">
        <v>0</v>
      </c>
      <c r="D963" s="3">
        <v>169422733.38</v>
      </c>
      <c r="E963" s="3">
        <v>0</v>
      </c>
      <c r="F963" s="3">
        <v>242343208.47999999</v>
      </c>
      <c r="G963" s="3">
        <v>281798674.19999999</v>
      </c>
      <c r="H963" s="315">
        <v>464508705.19999999</v>
      </c>
      <c r="I963" s="2">
        <f t="shared" si="14"/>
        <v>464508705.19999999</v>
      </c>
    </row>
    <row r="964" spans="1:9" x14ac:dyDescent="0.25">
      <c r="A964" s="5">
        <v>261200</v>
      </c>
      <c r="B964" s="4" t="s">
        <v>893</v>
      </c>
      <c r="C964" s="3">
        <v>1677470763.5799999</v>
      </c>
      <c r="D964" s="3">
        <v>1853527566.5799999</v>
      </c>
      <c r="E964" s="3">
        <v>1870043083.5799999</v>
      </c>
      <c r="F964" s="3">
        <v>1997137991.5799999</v>
      </c>
      <c r="G964" s="3">
        <v>1897735349.5799999</v>
      </c>
      <c r="H964" s="315">
        <v>1897735349.5799999</v>
      </c>
      <c r="I964" s="2">
        <f t="shared" ref="I964:I1027" si="15">MAX(C964:H964)</f>
        <v>1997137991.5799999</v>
      </c>
    </row>
    <row r="965" spans="1:9" hidden="1" x14ac:dyDescent="0.25">
      <c r="A965" s="5">
        <v>261500</v>
      </c>
      <c r="B965" s="4" t="s">
        <v>892</v>
      </c>
      <c r="C965" s="3">
        <v>0</v>
      </c>
      <c r="D965" s="3">
        <v>0</v>
      </c>
      <c r="E965" s="3">
        <v>0</v>
      </c>
      <c r="F965" s="3">
        <v>0</v>
      </c>
      <c r="G965" s="3">
        <v>0</v>
      </c>
      <c r="H965" s="315">
        <v>0</v>
      </c>
      <c r="I965" s="2">
        <f t="shared" si="15"/>
        <v>0</v>
      </c>
    </row>
    <row r="966" spans="1:9" hidden="1" x14ac:dyDescent="0.25">
      <c r="A966" s="5">
        <v>262000</v>
      </c>
      <c r="B966" s="4" t="s">
        <v>891</v>
      </c>
      <c r="C966" s="3">
        <v>0</v>
      </c>
      <c r="D966" s="3">
        <v>0</v>
      </c>
      <c r="E966" s="3">
        <v>0</v>
      </c>
      <c r="F966" s="3">
        <v>0</v>
      </c>
      <c r="G966" s="3">
        <v>0</v>
      </c>
      <c r="H966" s="315">
        <v>0</v>
      </c>
      <c r="I966" s="2">
        <f t="shared" si="15"/>
        <v>0</v>
      </c>
    </row>
    <row r="967" spans="1:9" x14ac:dyDescent="0.25">
      <c r="A967" s="5">
        <v>262500</v>
      </c>
      <c r="B967" s="4" t="s">
        <v>890</v>
      </c>
      <c r="C967" s="3">
        <v>0</v>
      </c>
      <c r="D967" s="3">
        <v>12612839.08</v>
      </c>
      <c r="E967" s="3">
        <v>0</v>
      </c>
      <c r="F967" s="3">
        <v>317327253.49000001</v>
      </c>
      <c r="G967" s="3">
        <v>1244844364.0799999</v>
      </c>
      <c r="H967" s="315">
        <v>567327253.49000001</v>
      </c>
      <c r="I967" s="2">
        <f t="shared" si="15"/>
        <v>1244844364.0799999</v>
      </c>
    </row>
    <row r="968" spans="1:9" x14ac:dyDescent="0.25">
      <c r="A968" s="5">
        <v>264800</v>
      </c>
      <c r="B968" s="4" t="s">
        <v>889</v>
      </c>
      <c r="C968" s="3">
        <v>100046928.95</v>
      </c>
      <c r="D968" s="3">
        <v>0</v>
      </c>
      <c r="E968" s="3">
        <v>571328466.15999997</v>
      </c>
      <c r="F968" s="3">
        <v>0</v>
      </c>
      <c r="G968" s="3">
        <v>155780172.61000001</v>
      </c>
      <c r="H968" s="315">
        <v>614576623.10000002</v>
      </c>
      <c r="I968" s="2">
        <f t="shared" si="15"/>
        <v>614576623.10000002</v>
      </c>
    </row>
    <row r="969" spans="1:9" hidden="1" x14ac:dyDescent="0.25">
      <c r="A969" s="5">
        <v>265000</v>
      </c>
      <c r="B969" s="4" t="s">
        <v>888</v>
      </c>
      <c r="C969" s="3">
        <v>0</v>
      </c>
      <c r="D969" s="3">
        <v>0</v>
      </c>
      <c r="E969" s="3">
        <v>0</v>
      </c>
      <c r="F969" s="3">
        <v>0</v>
      </c>
      <c r="G969" s="3">
        <v>0</v>
      </c>
      <c r="H969" s="315">
        <v>0</v>
      </c>
      <c r="I969" s="2">
        <f t="shared" si="15"/>
        <v>0</v>
      </c>
    </row>
    <row r="970" spans="1:9" hidden="1" x14ac:dyDescent="0.25">
      <c r="A970" s="5">
        <v>265200</v>
      </c>
      <c r="B970" s="4" t="s">
        <v>796</v>
      </c>
      <c r="C970" s="3">
        <v>0</v>
      </c>
      <c r="D970" s="3">
        <v>0</v>
      </c>
      <c r="E970" s="3">
        <v>0</v>
      </c>
      <c r="F970" s="3">
        <v>0</v>
      </c>
      <c r="G970" s="3">
        <v>0</v>
      </c>
      <c r="H970" s="315">
        <v>0</v>
      </c>
      <c r="I970" s="2">
        <f t="shared" si="15"/>
        <v>0</v>
      </c>
    </row>
    <row r="971" spans="1:9" x14ac:dyDescent="0.25">
      <c r="A971" s="5">
        <v>265500</v>
      </c>
      <c r="B971" s="4" t="s">
        <v>887</v>
      </c>
      <c r="C971" s="3">
        <v>792594063</v>
      </c>
      <c r="D971" s="3">
        <v>770268300</v>
      </c>
      <c r="E971" s="3">
        <v>749286450</v>
      </c>
      <c r="F971" s="3">
        <v>639699000</v>
      </c>
      <c r="G971" s="3">
        <v>695944511</v>
      </c>
      <c r="H971" s="315">
        <v>126192638</v>
      </c>
      <c r="I971" s="2">
        <f t="shared" si="15"/>
        <v>792594063</v>
      </c>
    </row>
    <row r="972" spans="1:9" hidden="1" x14ac:dyDescent="0.25">
      <c r="A972" s="5">
        <v>265800</v>
      </c>
      <c r="B972" s="4" t="s">
        <v>886</v>
      </c>
      <c r="C972" s="3">
        <v>0</v>
      </c>
      <c r="D972" s="3">
        <v>0</v>
      </c>
      <c r="E972" s="3">
        <v>0</v>
      </c>
      <c r="F972" s="3">
        <v>0</v>
      </c>
      <c r="G972" s="3">
        <v>0</v>
      </c>
      <c r="H972" s="315">
        <v>0</v>
      </c>
      <c r="I972" s="2">
        <f t="shared" si="15"/>
        <v>0</v>
      </c>
    </row>
    <row r="973" spans="1:9" hidden="1" x14ac:dyDescent="0.25">
      <c r="A973" s="5">
        <v>266000</v>
      </c>
      <c r="B973" s="4" t="s">
        <v>885</v>
      </c>
      <c r="C973" s="3">
        <v>0</v>
      </c>
      <c r="D973" s="3">
        <v>0</v>
      </c>
      <c r="E973" s="3">
        <v>0</v>
      </c>
      <c r="F973" s="3">
        <v>0</v>
      </c>
      <c r="G973" s="3">
        <v>0</v>
      </c>
      <c r="H973" s="315">
        <v>0</v>
      </c>
      <c r="I973" s="2">
        <f t="shared" si="15"/>
        <v>0</v>
      </c>
    </row>
    <row r="974" spans="1:9" x14ac:dyDescent="0.25">
      <c r="A974" s="5">
        <v>269500</v>
      </c>
      <c r="B974" s="4" t="s">
        <v>884</v>
      </c>
      <c r="C974" s="3">
        <v>596302586.89999998</v>
      </c>
      <c r="D974" s="3">
        <v>597091067.97000003</v>
      </c>
      <c r="E974" s="3">
        <v>270949793.13</v>
      </c>
      <c r="F974" s="3">
        <v>0</v>
      </c>
      <c r="G974" s="3">
        <v>0</v>
      </c>
      <c r="H974" s="315">
        <v>0</v>
      </c>
      <c r="I974" s="2">
        <f t="shared" si="15"/>
        <v>597091067.97000003</v>
      </c>
    </row>
    <row r="975" spans="1:9" x14ac:dyDescent="0.25">
      <c r="A975" s="5">
        <v>270000</v>
      </c>
      <c r="B975" s="4" t="s">
        <v>883</v>
      </c>
      <c r="C975" s="3">
        <v>218986682</v>
      </c>
      <c r="D975" s="3">
        <v>278756405</v>
      </c>
      <c r="E975" s="3">
        <v>298342833</v>
      </c>
      <c r="F975" s="3">
        <v>334397927</v>
      </c>
      <c r="G975" s="3">
        <v>775579845</v>
      </c>
      <c r="H975" s="315">
        <v>665119720</v>
      </c>
      <c r="I975" s="2">
        <f t="shared" si="15"/>
        <v>775579845</v>
      </c>
    </row>
    <row r="976" spans="1:9" hidden="1" x14ac:dyDescent="0.25">
      <c r="A976" s="5">
        <v>270500</v>
      </c>
      <c r="B976" s="4" t="s">
        <v>882</v>
      </c>
      <c r="C976" s="3">
        <v>0</v>
      </c>
      <c r="D976" s="3">
        <v>0</v>
      </c>
      <c r="E976" s="3">
        <v>0</v>
      </c>
      <c r="F976" s="3">
        <v>0</v>
      </c>
      <c r="G976" s="3">
        <v>0</v>
      </c>
      <c r="H976" s="315">
        <v>0</v>
      </c>
      <c r="I976" s="2">
        <f t="shared" si="15"/>
        <v>0</v>
      </c>
    </row>
    <row r="977" spans="1:9" hidden="1" x14ac:dyDescent="0.25">
      <c r="A977" s="5">
        <v>270505</v>
      </c>
      <c r="B977" s="4" t="s">
        <v>881</v>
      </c>
      <c r="C977" s="3">
        <v>0</v>
      </c>
      <c r="D977" s="3">
        <v>0</v>
      </c>
      <c r="E977" s="3">
        <v>0</v>
      </c>
      <c r="F977" s="3">
        <v>0</v>
      </c>
      <c r="G977" s="3">
        <v>0</v>
      </c>
      <c r="H977" s="315">
        <v>0</v>
      </c>
      <c r="I977" s="2">
        <f t="shared" si="15"/>
        <v>0</v>
      </c>
    </row>
    <row r="978" spans="1:9" hidden="1" x14ac:dyDescent="0.25">
      <c r="A978" s="5">
        <v>270510</v>
      </c>
      <c r="B978" s="4" t="s">
        <v>880</v>
      </c>
      <c r="C978" s="3">
        <v>0</v>
      </c>
      <c r="D978" s="3">
        <v>0</v>
      </c>
      <c r="E978" s="3">
        <v>0</v>
      </c>
      <c r="F978" s="3">
        <v>0</v>
      </c>
      <c r="G978" s="3">
        <v>0</v>
      </c>
      <c r="H978" s="315">
        <v>0</v>
      </c>
      <c r="I978" s="2">
        <f t="shared" si="15"/>
        <v>0</v>
      </c>
    </row>
    <row r="979" spans="1:9" hidden="1" x14ac:dyDescent="0.25">
      <c r="A979" s="5">
        <v>270525</v>
      </c>
      <c r="B979" s="4" t="s">
        <v>879</v>
      </c>
      <c r="C979" s="3">
        <v>0</v>
      </c>
      <c r="D979" s="3">
        <v>0</v>
      </c>
      <c r="E979" s="3">
        <v>0</v>
      </c>
      <c r="F979" s="3">
        <v>0</v>
      </c>
      <c r="G979" s="3">
        <v>0</v>
      </c>
      <c r="H979" s="315">
        <v>0</v>
      </c>
      <c r="I979" s="2">
        <f t="shared" si="15"/>
        <v>0</v>
      </c>
    </row>
    <row r="980" spans="1:9" hidden="1" x14ac:dyDescent="0.25">
      <c r="A980" s="5">
        <v>270530</v>
      </c>
      <c r="B980" s="4" t="s">
        <v>878</v>
      </c>
      <c r="C980" s="3">
        <v>0</v>
      </c>
      <c r="D980" s="3">
        <v>0</v>
      </c>
      <c r="E980" s="3">
        <v>0</v>
      </c>
      <c r="F980" s="3">
        <v>0</v>
      </c>
      <c r="G980" s="3">
        <v>0</v>
      </c>
      <c r="H980" s="315">
        <v>0</v>
      </c>
      <c r="I980" s="2">
        <f t="shared" si="15"/>
        <v>0</v>
      </c>
    </row>
    <row r="981" spans="1:9" hidden="1" x14ac:dyDescent="0.25">
      <c r="A981" s="5">
        <v>270535</v>
      </c>
      <c r="B981" s="4" t="s">
        <v>877</v>
      </c>
      <c r="C981" s="3">
        <v>0</v>
      </c>
      <c r="D981" s="3">
        <v>0</v>
      </c>
      <c r="E981" s="3">
        <v>0</v>
      </c>
      <c r="F981" s="3">
        <v>0</v>
      </c>
      <c r="G981" s="3">
        <v>0</v>
      </c>
      <c r="H981" s="315">
        <v>0</v>
      </c>
      <c r="I981" s="2">
        <f t="shared" si="15"/>
        <v>0</v>
      </c>
    </row>
    <row r="982" spans="1:9" hidden="1" x14ac:dyDescent="0.25">
      <c r="A982" s="5">
        <v>270540</v>
      </c>
      <c r="B982" s="4" t="s">
        <v>876</v>
      </c>
      <c r="C982" s="3">
        <v>0</v>
      </c>
      <c r="D982" s="3">
        <v>0</v>
      </c>
      <c r="E982" s="3">
        <v>0</v>
      </c>
      <c r="F982" s="3">
        <v>0</v>
      </c>
      <c r="G982" s="3">
        <v>0</v>
      </c>
      <c r="H982" s="315">
        <v>0</v>
      </c>
      <c r="I982" s="2">
        <f t="shared" si="15"/>
        <v>0</v>
      </c>
    </row>
    <row r="983" spans="1:9" hidden="1" x14ac:dyDescent="0.25">
      <c r="A983" s="5">
        <v>270545</v>
      </c>
      <c r="B983" s="4" t="s">
        <v>875</v>
      </c>
      <c r="C983" s="3">
        <v>0</v>
      </c>
      <c r="D983" s="3">
        <v>0</v>
      </c>
      <c r="E983" s="3">
        <v>0</v>
      </c>
      <c r="F983" s="3">
        <v>0</v>
      </c>
      <c r="G983" s="3">
        <v>0</v>
      </c>
      <c r="H983" s="315">
        <v>0</v>
      </c>
      <c r="I983" s="2">
        <f t="shared" si="15"/>
        <v>0</v>
      </c>
    </row>
    <row r="984" spans="1:9" hidden="1" x14ac:dyDescent="0.25">
      <c r="A984" s="5">
        <v>270550</v>
      </c>
      <c r="B984" s="4" t="s">
        <v>874</v>
      </c>
      <c r="C984" s="3">
        <v>0</v>
      </c>
      <c r="D984" s="3">
        <v>0</v>
      </c>
      <c r="E984" s="3">
        <v>0</v>
      </c>
      <c r="F984" s="3">
        <v>0</v>
      </c>
      <c r="G984" s="3">
        <v>0</v>
      </c>
      <c r="H984" s="315">
        <v>0</v>
      </c>
      <c r="I984" s="2">
        <f t="shared" si="15"/>
        <v>0</v>
      </c>
    </row>
    <row r="985" spans="1:9" hidden="1" x14ac:dyDescent="0.25">
      <c r="A985" s="5">
        <v>270595</v>
      </c>
      <c r="B985" s="4" t="s">
        <v>873</v>
      </c>
      <c r="C985" s="3">
        <v>0</v>
      </c>
      <c r="D985" s="3">
        <v>0</v>
      </c>
      <c r="E985" s="3">
        <v>0</v>
      </c>
      <c r="F985" s="3">
        <v>0</v>
      </c>
      <c r="G985" s="3">
        <v>0</v>
      </c>
      <c r="H985" s="315">
        <v>0</v>
      </c>
      <c r="I985" s="2">
        <f t="shared" si="15"/>
        <v>0</v>
      </c>
    </row>
    <row r="986" spans="1:9" x14ac:dyDescent="0.25">
      <c r="A986" s="5">
        <v>271000</v>
      </c>
      <c r="B986" s="4" t="s">
        <v>872</v>
      </c>
      <c r="C986" s="3">
        <v>189130465</v>
      </c>
      <c r="D986" s="3">
        <v>245676054</v>
      </c>
      <c r="E986" s="3">
        <v>211459001</v>
      </c>
      <c r="F986" s="3">
        <v>255067184</v>
      </c>
      <c r="G986" s="3">
        <v>277805514</v>
      </c>
      <c r="H986" s="315">
        <v>37377827</v>
      </c>
      <c r="I986" s="2">
        <f t="shared" si="15"/>
        <v>277805514</v>
      </c>
    </row>
    <row r="987" spans="1:9" x14ac:dyDescent="0.25">
      <c r="A987" s="5">
        <v>271005</v>
      </c>
      <c r="B987" s="4" t="s">
        <v>871</v>
      </c>
      <c r="C987" s="3">
        <v>189130465</v>
      </c>
      <c r="D987" s="3">
        <v>245676054</v>
      </c>
      <c r="E987" s="3">
        <v>211459001</v>
      </c>
      <c r="F987" s="3">
        <v>255067184</v>
      </c>
      <c r="G987" s="3">
        <v>277805514</v>
      </c>
      <c r="H987" s="315">
        <v>37377827</v>
      </c>
      <c r="I987" s="2">
        <f t="shared" si="15"/>
        <v>277805514</v>
      </c>
    </row>
    <row r="988" spans="1:9" hidden="1" x14ac:dyDescent="0.25">
      <c r="A988" s="5">
        <v>271020</v>
      </c>
      <c r="B988" s="4" t="s">
        <v>870</v>
      </c>
      <c r="C988" s="3">
        <v>0</v>
      </c>
      <c r="D988" s="3">
        <v>0</v>
      </c>
      <c r="E988" s="3">
        <v>0</v>
      </c>
      <c r="F988" s="3">
        <v>0</v>
      </c>
      <c r="G988" s="3">
        <v>0</v>
      </c>
      <c r="H988" s="315">
        <v>0</v>
      </c>
      <c r="I988" s="2">
        <f t="shared" si="15"/>
        <v>0</v>
      </c>
    </row>
    <row r="989" spans="1:9" hidden="1" x14ac:dyDescent="0.25">
      <c r="A989" s="5">
        <v>271500</v>
      </c>
      <c r="B989" s="4" t="s">
        <v>869</v>
      </c>
      <c r="C989" s="3">
        <v>0</v>
      </c>
      <c r="D989" s="3">
        <v>0</v>
      </c>
      <c r="E989" s="3">
        <v>0</v>
      </c>
      <c r="F989" s="3">
        <v>0</v>
      </c>
      <c r="G989" s="3">
        <v>0</v>
      </c>
      <c r="H989" s="315">
        <v>0</v>
      </c>
      <c r="I989" s="2">
        <f t="shared" si="15"/>
        <v>0</v>
      </c>
    </row>
    <row r="990" spans="1:9" hidden="1" x14ac:dyDescent="0.25">
      <c r="A990" s="5">
        <v>271510</v>
      </c>
      <c r="B990" s="4" t="s">
        <v>651</v>
      </c>
      <c r="C990" s="3">
        <v>0</v>
      </c>
      <c r="D990" s="3">
        <v>0</v>
      </c>
      <c r="E990" s="3">
        <v>0</v>
      </c>
      <c r="F990" s="3">
        <v>0</v>
      </c>
      <c r="G990" s="3">
        <v>0</v>
      </c>
      <c r="H990" s="315">
        <v>0</v>
      </c>
      <c r="I990" s="2">
        <f t="shared" si="15"/>
        <v>0</v>
      </c>
    </row>
    <row r="991" spans="1:9" hidden="1" x14ac:dyDescent="0.25">
      <c r="A991" s="5">
        <v>271515</v>
      </c>
      <c r="B991" s="4" t="s">
        <v>650</v>
      </c>
      <c r="C991" s="3">
        <v>0</v>
      </c>
      <c r="D991" s="3">
        <v>0</v>
      </c>
      <c r="E991" s="3">
        <v>0</v>
      </c>
      <c r="F991" s="3">
        <v>0</v>
      </c>
      <c r="G991" s="3">
        <v>0</v>
      </c>
      <c r="H991" s="315">
        <v>0</v>
      </c>
      <c r="I991" s="2">
        <f t="shared" si="15"/>
        <v>0</v>
      </c>
    </row>
    <row r="992" spans="1:9" hidden="1" x14ac:dyDescent="0.25">
      <c r="A992" s="5">
        <v>271520</v>
      </c>
      <c r="B992" s="4" t="s">
        <v>649</v>
      </c>
      <c r="C992" s="3">
        <v>0</v>
      </c>
      <c r="D992" s="3">
        <v>0</v>
      </c>
      <c r="E992" s="3">
        <v>0</v>
      </c>
      <c r="F992" s="3">
        <v>0</v>
      </c>
      <c r="G992" s="3">
        <v>0</v>
      </c>
      <c r="H992" s="315">
        <v>0</v>
      </c>
      <c r="I992" s="2">
        <f t="shared" si="15"/>
        <v>0</v>
      </c>
    </row>
    <row r="993" spans="1:9" hidden="1" x14ac:dyDescent="0.25">
      <c r="A993" s="5">
        <v>271525</v>
      </c>
      <c r="B993" s="4" t="s">
        <v>648</v>
      </c>
      <c r="C993" s="3">
        <v>0</v>
      </c>
      <c r="D993" s="3">
        <v>0</v>
      </c>
      <c r="E993" s="3">
        <v>0</v>
      </c>
      <c r="F993" s="3">
        <v>0</v>
      </c>
      <c r="G993" s="3">
        <v>0</v>
      </c>
      <c r="H993" s="315">
        <v>0</v>
      </c>
      <c r="I993" s="2">
        <f t="shared" si="15"/>
        <v>0</v>
      </c>
    </row>
    <row r="994" spans="1:9" hidden="1" x14ac:dyDescent="0.25">
      <c r="A994" s="5">
        <v>271530</v>
      </c>
      <c r="B994" s="4" t="s">
        <v>647</v>
      </c>
      <c r="C994" s="3">
        <v>0</v>
      </c>
      <c r="D994" s="3">
        <v>0</v>
      </c>
      <c r="E994" s="3">
        <v>0</v>
      </c>
      <c r="F994" s="3">
        <v>0</v>
      </c>
      <c r="G994" s="3">
        <v>0</v>
      </c>
      <c r="H994" s="315">
        <v>0</v>
      </c>
      <c r="I994" s="2">
        <f t="shared" si="15"/>
        <v>0</v>
      </c>
    </row>
    <row r="995" spans="1:9" hidden="1" x14ac:dyDescent="0.25">
      <c r="A995" s="5">
        <v>271535</v>
      </c>
      <c r="B995" s="4" t="s">
        <v>646</v>
      </c>
      <c r="C995" s="3">
        <v>0</v>
      </c>
      <c r="D995" s="3">
        <v>0</v>
      </c>
      <c r="E995" s="3">
        <v>0</v>
      </c>
      <c r="F995" s="3">
        <v>0</v>
      </c>
      <c r="G995" s="3">
        <v>0</v>
      </c>
      <c r="H995" s="315">
        <v>0</v>
      </c>
      <c r="I995" s="2">
        <f t="shared" si="15"/>
        <v>0</v>
      </c>
    </row>
    <row r="996" spans="1:9" hidden="1" x14ac:dyDescent="0.25">
      <c r="A996" s="5">
        <v>271540</v>
      </c>
      <c r="B996" s="4" t="s">
        <v>645</v>
      </c>
      <c r="C996" s="3">
        <v>0</v>
      </c>
      <c r="D996" s="3">
        <v>0</v>
      </c>
      <c r="E996" s="3">
        <v>0</v>
      </c>
      <c r="F996" s="3">
        <v>0</v>
      </c>
      <c r="G996" s="3">
        <v>0</v>
      </c>
      <c r="H996" s="315">
        <v>0</v>
      </c>
      <c r="I996" s="2">
        <f t="shared" si="15"/>
        <v>0</v>
      </c>
    </row>
    <row r="997" spans="1:9" hidden="1" x14ac:dyDescent="0.25">
      <c r="A997" s="5">
        <v>271545</v>
      </c>
      <c r="B997" s="4" t="s">
        <v>644</v>
      </c>
      <c r="C997" s="3">
        <v>0</v>
      </c>
      <c r="D997" s="3">
        <v>0</v>
      </c>
      <c r="E997" s="3">
        <v>0</v>
      </c>
      <c r="F997" s="3">
        <v>0</v>
      </c>
      <c r="G997" s="3">
        <v>0</v>
      </c>
      <c r="H997" s="315">
        <v>0</v>
      </c>
      <c r="I997" s="2">
        <f t="shared" si="15"/>
        <v>0</v>
      </c>
    </row>
    <row r="998" spans="1:9" hidden="1" x14ac:dyDescent="0.25">
      <c r="A998" s="5">
        <v>271595</v>
      </c>
      <c r="B998" s="4" t="s">
        <v>514</v>
      </c>
      <c r="C998" s="3">
        <v>0</v>
      </c>
      <c r="D998" s="3">
        <v>0</v>
      </c>
      <c r="E998" s="3">
        <v>0</v>
      </c>
      <c r="F998" s="3">
        <v>0</v>
      </c>
      <c r="G998" s="3">
        <v>0</v>
      </c>
      <c r="H998" s="315">
        <v>0</v>
      </c>
      <c r="I998" s="2">
        <f t="shared" si="15"/>
        <v>0</v>
      </c>
    </row>
    <row r="999" spans="1:9" x14ac:dyDescent="0.25">
      <c r="A999" s="5">
        <v>272000</v>
      </c>
      <c r="B999" s="4" t="s">
        <v>868</v>
      </c>
      <c r="C999" s="3">
        <v>29856217</v>
      </c>
      <c r="D999" s="3">
        <v>33080351</v>
      </c>
      <c r="E999" s="3">
        <v>86883832</v>
      </c>
      <c r="F999" s="3">
        <v>79330743</v>
      </c>
      <c r="G999" s="3">
        <v>497774331</v>
      </c>
      <c r="H999" s="315">
        <v>627741893</v>
      </c>
      <c r="I999" s="2">
        <f t="shared" si="15"/>
        <v>627741893</v>
      </c>
    </row>
    <row r="1000" spans="1:9" hidden="1" x14ac:dyDescent="0.25">
      <c r="A1000" s="5">
        <v>272005</v>
      </c>
      <c r="B1000" s="4" t="s">
        <v>867</v>
      </c>
      <c r="C1000" s="3">
        <v>0</v>
      </c>
      <c r="D1000" s="3">
        <v>0</v>
      </c>
      <c r="E1000" s="3">
        <v>0</v>
      </c>
      <c r="F1000" s="3">
        <v>0</v>
      </c>
      <c r="G1000" s="3">
        <v>0</v>
      </c>
      <c r="H1000" s="315">
        <v>0</v>
      </c>
      <c r="I1000" s="2">
        <f t="shared" si="15"/>
        <v>0</v>
      </c>
    </row>
    <row r="1001" spans="1:9" hidden="1" x14ac:dyDescent="0.25">
      <c r="A1001" s="5">
        <v>272010</v>
      </c>
      <c r="B1001" s="4" t="s">
        <v>483</v>
      </c>
      <c r="C1001" s="3">
        <v>0</v>
      </c>
      <c r="D1001" s="3">
        <v>0</v>
      </c>
      <c r="E1001" s="3">
        <v>0</v>
      </c>
      <c r="F1001" s="3">
        <v>0</v>
      </c>
      <c r="G1001" s="3">
        <v>0</v>
      </c>
      <c r="H1001" s="315">
        <v>0</v>
      </c>
      <c r="I1001" s="2">
        <f t="shared" si="15"/>
        <v>0</v>
      </c>
    </row>
    <row r="1002" spans="1:9" hidden="1" x14ac:dyDescent="0.25">
      <c r="A1002" s="5">
        <v>272015</v>
      </c>
      <c r="B1002" s="4" t="s">
        <v>451</v>
      </c>
      <c r="C1002" s="3">
        <v>0</v>
      </c>
      <c r="D1002" s="3">
        <v>0</v>
      </c>
      <c r="E1002" s="3">
        <v>0</v>
      </c>
      <c r="F1002" s="3">
        <v>0</v>
      </c>
      <c r="G1002" s="3">
        <v>0</v>
      </c>
      <c r="H1002" s="315">
        <v>0</v>
      </c>
      <c r="I1002" s="2">
        <f t="shared" si="15"/>
        <v>0</v>
      </c>
    </row>
    <row r="1003" spans="1:9" hidden="1" x14ac:dyDescent="0.25">
      <c r="A1003" s="5">
        <v>272020</v>
      </c>
      <c r="B1003" s="4" t="s">
        <v>453</v>
      </c>
      <c r="C1003" s="3">
        <v>0</v>
      </c>
      <c r="D1003" s="3">
        <v>0</v>
      </c>
      <c r="E1003" s="3">
        <v>0</v>
      </c>
      <c r="F1003" s="3">
        <v>0</v>
      </c>
      <c r="G1003" s="3">
        <v>0</v>
      </c>
      <c r="H1003" s="315">
        <v>0</v>
      </c>
      <c r="I1003" s="2">
        <f t="shared" si="15"/>
        <v>0</v>
      </c>
    </row>
    <row r="1004" spans="1:9" hidden="1" x14ac:dyDescent="0.25">
      <c r="A1004" s="5">
        <v>272025</v>
      </c>
      <c r="B1004" s="4" t="s">
        <v>866</v>
      </c>
      <c r="C1004" s="3">
        <v>0</v>
      </c>
      <c r="D1004" s="3">
        <v>0</v>
      </c>
      <c r="E1004" s="3">
        <v>0</v>
      </c>
      <c r="F1004" s="3">
        <v>0</v>
      </c>
      <c r="G1004" s="3">
        <v>0</v>
      </c>
      <c r="H1004" s="315">
        <v>0</v>
      </c>
      <c r="I1004" s="2">
        <f t="shared" si="15"/>
        <v>0</v>
      </c>
    </row>
    <row r="1005" spans="1:9" hidden="1" x14ac:dyDescent="0.25">
      <c r="A1005" s="5">
        <v>272030</v>
      </c>
      <c r="B1005" s="4" t="s">
        <v>840</v>
      </c>
      <c r="C1005" s="3">
        <v>0</v>
      </c>
      <c r="D1005" s="3">
        <v>0</v>
      </c>
      <c r="E1005" s="3">
        <v>0</v>
      </c>
      <c r="F1005" s="3">
        <v>0</v>
      </c>
      <c r="G1005" s="3">
        <v>0</v>
      </c>
      <c r="H1005" s="315">
        <v>0</v>
      </c>
      <c r="I1005" s="2">
        <f t="shared" si="15"/>
        <v>0</v>
      </c>
    </row>
    <row r="1006" spans="1:9" hidden="1" x14ac:dyDescent="0.25">
      <c r="A1006" s="5">
        <v>272035</v>
      </c>
      <c r="B1006" s="4" t="s">
        <v>865</v>
      </c>
      <c r="C1006" s="3">
        <v>0</v>
      </c>
      <c r="D1006" s="3">
        <v>0</v>
      </c>
      <c r="E1006" s="3">
        <v>0</v>
      </c>
      <c r="F1006" s="3">
        <v>0</v>
      </c>
      <c r="G1006" s="3">
        <v>0</v>
      </c>
      <c r="H1006" s="315">
        <v>0</v>
      </c>
      <c r="I1006" s="2">
        <f t="shared" si="15"/>
        <v>0</v>
      </c>
    </row>
    <row r="1007" spans="1:9" x14ac:dyDescent="0.25">
      <c r="A1007" s="5">
        <v>272095</v>
      </c>
      <c r="B1007" s="4" t="s">
        <v>213</v>
      </c>
      <c r="C1007" s="3">
        <v>29856217</v>
      </c>
      <c r="D1007" s="3">
        <v>33080351</v>
      </c>
      <c r="E1007" s="3">
        <v>86883832</v>
      </c>
      <c r="F1007" s="3">
        <v>79330743</v>
      </c>
      <c r="G1007" s="3">
        <v>497774331</v>
      </c>
      <c r="H1007" s="315">
        <v>627741893</v>
      </c>
      <c r="I1007" s="2">
        <f t="shared" si="15"/>
        <v>627741893</v>
      </c>
    </row>
    <row r="1008" spans="1:9" hidden="1" x14ac:dyDescent="0.25">
      <c r="A1008" s="5">
        <v>272500</v>
      </c>
      <c r="B1008" s="4" t="s">
        <v>864</v>
      </c>
      <c r="C1008" s="3">
        <v>0</v>
      </c>
      <c r="D1008" s="3">
        <v>0</v>
      </c>
      <c r="E1008" s="3">
        <v>0</v>
      </c>
      <c r="F1008" s="3">
        <v>0</v>
      </c>
      <c r="G1008" s="3">
        <v>0</v>
      </c>
      <c r="H1008" s="315">
        <v>0</v>
      </c>
      <c r="I1008" s="2">
        <f t="shared" si="15"/>
        <v>0</v>
      </c>
    </row>
    <row r="1009" spans="1:9" hidden="1" x14ac:dyDescent="0.25">
      <c r="A1009" s="5">
        <v>272505</v>
      </c>
      <c r="B1009" s="4" t="s">
        <v>863</v>
      </c>
      <c r="C1009" s="3">
        <v>0</v>
      </c>
      <c r="D1009" s="3">
        <v>0</v>
      </c>
      <c r="E1009" s="3">
        <v>0</v>
      </c>
      <c r="F1009" s="3">
        <v>0</v>
      </c>
      <c r="G1009" s="3">
        <v>0</v>
      </c>
      <c r="H1009" s="315">
        <v>0</v>
      </c>
      <c r="I1009" s="2">
        <f t="shared" si="15"/>
        <v>0</v>
      </c>
    </row>
    <row r="1010" spans="1:9" hidden="1" x14ac:dyDescent="0.25">
      <c r="A1010" s="5">
        <v>272510</v>
      </c>
      <c r="B1010" s="4" t="s">
        <v>862</v>
      </c>
      <c r="C1010" s="3">
        <v>0</v>
      </c>
      <c r="D1010" s="3">
        <v>0</v>
      </c>
      <c r="E1010" s="3">
        <v>0</v>
      </c>
      <c r="F1010" s="3">
        <v>0</v>
      </c>
      <c r="G1010" s="3">
        <v>0</v>
      </c>
      <c r="H1010" s="315">
        <v>0</v>
      </c>
      <c r="I1010" s="2">
        <f t="shared" si="15"/>
        <v>0</v>
      </c>
    </row>
    <row r="1011" spans="1:9" hidden="1" x14ac:dyDescent="0.25">
      <c r="A1011" s="5">
        <v>273000</v>
      </c>
      <c r="B1011" s="4" t="s">
        <v>861</v>
      </c>
      <c r="C1011" s="3">
        <v>0</v>
      </c>
      <c r="D1011" s="3">
        <v>0</v>
      </c>
      <c r="E1011" s="3">
        <v>0</v>
      </c>
      <c r="F1011" s="3">
        <v>0</v>
      </c>
      <c r="G1011" s="3">
        <v>0</v>
      </c>
      <c r="H1011" s="315">
        <v>0</v>
      </c>
      <c r="I1011" s="2">
        <f t="shared" si="15"/>
        <v>0</v>
      </c>
    </row>
    <row r="1012" spans="1:9" hidden="1" x14ac:dyDescent="0.25">
      <c r="A1012" s="5">
        <v>273500</v>
      </c>
      <c r="B1012" s="4" t="s">
        <v>860</v>
      </c>
      <c r="C1012" s="3">
        <v>0</v>
      </c>
      <c r="D1012" s="3">
        <v>0</v>
      </c>
      <c r="E1012" s="3">
        <v>0</v>
      </c>
      <c r="F1012" s="3">
        <v>0</v>
      </c>
      <c r="G1012" s="3">
        <v>0</v>
      </c>
      <c r="H1012" s="315">
        <v>0</v>
      </c>
      <c r="I1012" s="2">
        <f t="shared" si="15"/>
        <v>0</v>
      </c>
    </row>
    <row r="1013" spans="1:9" hidden="1" x14ac:dyDescent="0.25">
      <c r="A1013" s="5">
        <v>274000</v>
      </c>
      <c r="B1013" s="4" t="s">
        <v>859</v>
      </c>
      <c r="C1013" s="3">
        <v>0</v>
      </c>
      <c r="D1013" s="3">
        <v>0</v>
      </c>
      <c r="E1013" s="3">
        <v>0</v>
      </c>
      <c r="F1013" s="3">
        <v>0</v>
      </c>
      <c r="G1013" s="3">
        <v>0</v>
      </c>
      <c r="H1013" s="315">
        <v>0</v>
      </c>
      <c r="I1013" s="2">
        <f t="shared" si="15"/>
        <v>0</v>
      </c>
    </row>
    <row r="1014" spans="1:9" hidden="1" x14ac:dyDescent="0.25">
      <c r="A1014" s="5">
        <v>274500</v>
      </c>
      <c r="B1014" s="4" t="s">
        <v>858</v>
      </c>
      <c r="C1014" s="3">
        <v>0</v>
      </c>
      <c r="D1014" s="3">
        <v>0</v>
      </c>
      <c r="E1014" s="3">
        <v>0</v>
      </c>
      <c r="F1014" s="3">
        <v>0</v>
      </c>
      <c r="G1014" s="3">
        <v>0</v>
      </c>
      <c r="H1014" s="315">
        <v>0</v>
      </c>
      <c r="I1014" s="2">
        <f t="shared" si="15"/>
        <v>0</v>
      </c>
    </row>
    <row r="1015" spans="1:9" hidden="1" x14ac:dyDescent="0.25">
      <c r="A1015" s="5">
        <v>274505</v>
      </c>
      <c r="B1015" s="4" t="s">
        <v>855</v>
      </c>
      <c r="C1015" s="3">
        <v>0</v>
      </c>
      <c r="D1015" s="3">
        <v>0</v>
      </c>
      <c r="E1015" s="3">
        <v>0</v>
      </c>
      <c r="F1015" s="3">
        <v>0</v>
      </c>
      <c r="G1015" s="3">
        <v>0</v>
      </c>
      <c r="H1015" s="315">
        <v>0</v>
      </c>
      <c r="I1015" s="2">
        <f t="shared" si="15"/>
        <v>0</v>
      </c>
    </row>
    <row r="1016" spans="1:9" hidden="1" x14ac:dyDescent="0.25">
      <c r="A1016" s="5">
        <v>274510</v>
      </c>
      <c r="B1016" s="4" t="s">
        <v>854</v>
      </c>
      <c r="C1016" s="3">
        <v>0</v>
      </c>
      <c r="D1016" s="3">
        <v>0</v>
      </c>
      <c r="E1016" s="3">
        <v>0</v>
      </c>
      <c r="F1016" s="3">
        <v>0</v>
      </c>
      <c r="G1016" s="3">
        <v>0</v>
      </c>
      <c r="H1016" s="315">
        <v>0</v>
      </c>
      <c r="I1016" s="2">
        <f t="shared" si="15"/>
        <v>0</v>
      </c>
    </row>
    <row r="1017" spans="1:9" hidden="1" x14ac:dyDescent="0.25">
      <c r="A1017" s="5">
        <v>274515</v>
      </c>
      <c r="B1017" s="4" t="s">
        <v>853</v>
      </c>
      <c r="C1017" s="3">
        <v>0</v>
      </c>
      <c r="D1017" s="3">
        <v>0</v>
      </c>
      <c r="E1017" s="3">
        <v>0</v>
      </c>
      <c r="F1017" s="3">
        <v>0</v>
      </c>
      <c r="G1017" s="3">
        <v>0</v>
      </c>
      <c r="H1017" s="315">
        <v>0</v>
      </c>
      <c r="I1017" s="2">
        <f t="shared" si="15"/>
        <v>0</v>
      </c>
    </row>
    <row r="1018" spans="1:9" hidden="1" x14ac:dyDescent="0.25">
      <c r="A1018" s="5">
        <v>274520</v>
      </c>
      <c r="B1018" s="4" t="s">
        <v>852</v>
      </c>
      <c r="C1018" s="3">
        <v>0</v>
      </c>
      <c r="D1018" s="3">
        <v>0</v>
      </c>
      <c r="E1018" s="3">
        <v>0</v>
      </c>
      <c r="F1018" s="3">
        <v>0</v>
      </c>
      <c r="G1018" s="3">
        <v>0</v>
      </c>
      <c r="H1018" s="315">
        <v>0</v>
      </c>
      <c r="I1018" s="2">
        <f t="shared" si="15"/>
        <v>0</v>
      </c>
    </row>
    <row r="1019" spans="1:9" hidden="1" x14ac:dyDescent="0.25">
      <c r="A1019" s="5">
        <v>274525</v>
      </c>
      <c r="B1019" s="4" t="s">
        <v>851</v>
      </c>
      <c r="C1019" s="3">
        <v>0</v>
      </c>
      <c r="D1019" s="3">
        <v>0</v>
      </c>
      <c r="E1019" s="3">
        <v>0</v>
      </c>
      <c r="F1019" s="3">
        <v>0</v>
      </c>
      <c r="G1019" s="3">
        <v>0</v>
      </c>
      <c r="H1019" s="315">
        <v>0</v>
      </c>
      <c r="I1019" s="2">
        <f t="shared" si="15"/>
        <v>0</v>
      </c>
    </row>
    <row r="1020" spans="1:9" hidden="1" x14ac:dyDescent="0.25">
      <c r="A1020" s="5">
        <v>274530</v>
      </c>
      <c r="B1020" s="4" t="s">
        <v>850</v>
      </c>
      <c r="C1020" s="3">
        <v>0</v>
      </c>
      <c r="D1020" s="3">
        <v>0</v>
      </c>
      <c r="E1020" s="3">
        <v>0</v>
      </c>
      <c r="F1020" s="3">
        <v>0</v>
      </c>
      <c r="G1020" s="3">
        <v>0</v>
      </c>
      <c r="H1020" s="315">
        <v>0</v>
      </c>
      <c r="I1020" s="2">
        <f t="shared" si="15"/>
        <v>0</v>
      </c>
    </row>
    <row r="1021" spans="1:9" hidden="1" x14ac:dyDescent="0.25">
      <c r="A1021" s="5">
        <v>274535</v>
      </c>
      <c r="B1021" s="4" t="s">
        <v>849</v>
      </c>
      <c r="C1021" s="3">
        <v>0</v>
      </c>
      <c r="D1021" s="3">
        <v>0</v>
      </c>
      <c r="E1021" s="3">
        <v>0</v>
      </c>
      <c r="F1021" s="3">
        <v>0</v>
      </c>
      <c r="G1021" s="3">
        <v>0</v>
      </c>
      <c r="H1021" s="315">
        <v>0</v>
      </c>
      <c r="I1021" s="2">
        <f t="shared" si="15"/>
        <v>0</v>
      </c>
    </row>
    <row r="1022" spans="1:9" hidden="1" x14ac:dyDescent="0.25">
      <c r="A1022" s="5">
        <v>274540</v>
      </c>
      <c r="B1022" s="4" t="s">
        <v>848</v>
      </c>
      <c r="C1022" s="3">
        <v>0</v>
      </c>
      <c r="D1022" s="3">
        <v>0</v>
      </c>
      <c r="E1022" s="3">
        <v>0</v>
      </c>
      <c r="F1022" s="3">
        <v>0</v>
      </c>
      <c r="G1022" s="3">
        <v>0</v>
      </c>
      <c r="H1022" s="315">
        <v>0</v>
      </c>
      <c r="I1022" s="2">
        <f t="shared" si="15"/>
        <v>0</v>
      </c>
    </row>
    <row r="1023" spans="1:9" hidden="1" x14ac:dyDescent="0.25">
      <c r="A1023" s="5">
        <v>274545</v>
      </c>
      <c r="B1023" s="4" t="s">
        <v>847</v>
      </c>
      <c r="C1023" s="3">
        <v>0</v>
      </c>
      <c r="D1023" s="3">
        <v>0</v>
      </c>
      <c r="E1023" s="3">
        <v>0</v>
      </c>
      <c r="F1023" s="3">
        <v>0</v>
      </c>
      <c r="G1023" s="3">
        <v>0</v>
      </c>
      <c r="H1023" s="315">
        <v>0</v>
      </c>
      <c r="I1023" s="2">
        <f t="shared" si="15"/>
        <v>0</v>
      </c>
    </row>
    <row r="1024" spans="1:9" hidden="1" x14ac:dyDescent="0.25">
      <c r="A1024" s="5">
        <v>274550</v>
      </c>
      <c r="B1024" s="4" t="s">
        <v>846</v>
      </c>
      <c r="C1024" s="3">
        <v>0</v>
      </c>
      <c r="D1024" s="3">
        <v>0</v>
      </c>
      <c r="E1024" s="3">
        <v>0</v>
      </c>
      <c r="F1024" s="3">
        <v>0</v>
      </c>
      <c r="G1024" s="3">
        <v>0</v>
      </c>
      <c r="H1024" s="315">
        <v>0</v>
      </c>
      <c r="I1024" s="2">
        <f t="shared" si="15"/>
        <v>0</v>
      </c>
    </row>
    <row r="1025" spans="1:9" hidden="1" x14ac:dyDescent="0.25">
      <c r="A1025" s="5">
        <v>275000</v>
      </c>
      <c r="B1025" s="4" t="s">
        <v>857</v>
      </c>
      <c r="C1025" s="3">
        <v>0</v>
      </c>
      <c r="D1025" s="3">
        <v>0</v>
      </c>
      <c r="E1025" s="3">
        <v>0</v>
      </c>
      <c r="F1025" s="3">
        <v>0</v>
      </c>
      <c r="G1025" s="3">
        <v>0</v>
      </c>
      <c r="H1025" s="315">
        <v>0</v>
      </c>
      <c r="I1025" s="2">
        <f t="shared" si="15"/>
        <v>0</v>
      </c>
    </row>
    <row r="1026" spans="1:9" hidden="1" x14ac:dyDescent="0.25">
      <c r="A1026" s="5">
        <v>275005</v>
      </c>
      <c r="B1026" s="4" t="s">
        <v>855</v>
      </c>
      <c r="C1026" s="3">
        <v>0</v>
      </c>
      <c r="D1026" s="3">
        <v>0</v>
      </c>
      <c r="E1026" s="3">
        <v>0</v>
      </c>
      <c r="F1026" s="3">
        <v>0</v>
      </c>
      <c r="G1026" s="3">
        <v>0</v>
      </c>
      <c r="H1026" s="315">
        <v>0</v>
      </c>
      <c r="I1026" s="2">
        <f t="shared" si="15"/>
        <v>0</v>
      </c>
    </row>
    <row r="1027" spans="1:9" hidden="1" x14ac:dyDescent="0.25">
      <c r="A1027" s="5">
        <v>275010</v>
      </c>
      <c r="B1027" s="4" t="s">
        <v>854</v>
      </c>
      <c r="C1027" s="3">
        <v>0</v>
      </c>
      <c r="D1027" s="3">
        <v>0</v>
      </c>
      <c r="E1027" s="3">
        <v>0</v>
      </c>
      <c r="F1027" s="3">
        <v>0</v>
      </c>
      <c r="G1027" s="3">
        <v>0</v>
      </c>
      <c r="H1027" s="315">
        <v>0</v>
      </c>
      <c r="I1027" s="2">
        <f t="shared" si="15"/>
        <v>0</v>
      </c>
    </row>
    <row r="1028" spans="1:9" hidden="1" x14ac:dyDescent="0.25">
      <c r="A1028" s="5">
        <v>275015</v>
      </c>
      <c r="B1028" s="4" t="s">
        <v>853</v>
      </c>
      <c r="C1028" s="3">
        <v>0</v>
      </c>
      <c r="D1028" s="3">
        <v>0</v>
      </c>
      <c r="E1028" s="3">
        <v>0</v>
      </c>
      <c r="F1028" s="3">
        <v>0</v>
      </c>
      <c r="G1028" s="3">
        <v>0</v>
      </c>
      <c r="H1028" s="315">
        <v>0</v>
      </c>
      <c r="I1028" s="2">
        <f t="shared" ref="I1028:I1091" si="16">MAX(C1028:H1028)</f>
        <v>0</v>
      </c>
    </row>
    <row r="1029" spans="1:9" hidden="1" x14ac:dyDescent="0.25">
      <c r="A1029" s="5">
        <v>275020</v>
      </c>
      <c r="B1029" s="4" t="s">
        <v>852</v>
      </c>
      <c r="C1029" s="3">
        <v>0</v>
      </c>
      <c r="D1029" s="3">
        <v>0</v>
      </c>
      <c r="E1029" s="3">
        <v>0</v>
      </c>
      <c r="F1029" s="3">
        <v>0</v>
      </c>
      <c r="G1029" s="3">
        <v>0</v>
      </c>
      <c r="H1029" s="315">
        <v>0</v>
      </c>
      <c r="I1029" s="2">
        <f t="shared" si="16"/>
        <v>0</v>
      </c>
    </row>
    <row r="1030" spans="1:9" hidden="1" x14ac:dyDescent="0.25">
      <c r="A1030" s="5">
        <v>275025</v>
      </c>
      <c r="B1030" s="4" t="s">
        <v>851</v>
      </c>
      <c r="C1030" s="3">
        <v>0</v>
      </c>
      <c r="D1030" s="3">
        <v>0</v>
      </c>
      <c r="E1030" s="3">
        <v>0</v>
      </c>
      <c r="F1030" s="3">
        <v>0</v>
      </c>
      <c r="G1030" s="3">
        <v>0</v>
      </c>
      <c r="H1030" s="315">
        <v>0</v>
      </c>
      <c r="I1030" s="2">
        <f t="shared" si="16"/>
        <v>0</v>
      </c>
    </row>
    <row r="1031" spans="1:9" hidden="1" x14ac:dyDescent="0.25">
      <c r="A1031" s="5">
        <v>275030</v>
      </c>
      <c r="B1031" s="4" t="s">
        <v>850</v>
      </c>
      <c r="C1031" s="3">
        <v>0</v>
      </c>
      <c r="D1031" s="3">
        <v>0</v>
      </c>
      <c r="E1031" s="3">
        <v>0</v>
      </c>
      <c r="F1031" s="3">
        <v>0</v>
      </c>
      <c r="G1031" s="3">
        <v>0</v>
      </c>
      <c r="H1031" s="315">
        <v>0</v>
      </c>
      <c r="I1031" s="2">
        <f t="shared" si="16"/>
        <v>0</v>
      </c>
    </row>
    <row r="1032" spans="1:9" hidden="1" x14ac:dyDescent="0.25">
      <c r="A1032" s="5">
        <v>275035</v>
      </c>
      <c r="B1032" s="4" t="s">
        <v>849</v>
      </c>
      <c r="C1032" s="3">
        <v>0</v>
      </c>
      <c r="D1032" s="3">
        <v>0</v>
      </c>
      <c r="E1032" s="3">
        <v>0</v>
      </c>
      <c r="F1032" s="3">
        <v>0</v>
      </c>
      <c r="G1032" s="3">
        <v>0</v>
      </c>
      <c r="H1032" s="315">
        <v>0</v>
      </c>
      <c r="I1032" s="2">
        <f t="shared" si="16"/>
        <v>0</v>
      </c>
    </row>
    <row r="1033" spans="1:9" hidden="1" x14ac:dyDescent="0.25">
      <c r="A1033" s="5">
        <v>275040</v>
      </c>
      <c r="B1033" s="4" t="s">
        <v>848</v>
      </c>
      <c r="C1033" s="3">
        <v>0</v>
      </c>
      <c r="D1033" s="3">
        <v>0</v>
      </c>
      <c r="E1033" s="3">
        <v>0</v>
      </c>
      <c r="F1033" s="3">
        <v>0</v>
      </c>
      <c r="G1033" s="3">
        <v>0</v>
      </c>
      <c r="H1033" s="315">
        <v>0</v>
      </c>
      <c r="I1033" s="2">
        <f t="shared" si="16"/>
        <v>0</v>
      </c>
    </row>
    <row r="1034" spans="1:9" hidden="1" x14ac:dyDescent="0.25">
      <c r="A1034" s="5">
        <v>275045</v>
      </c>
      <c r="B1034" s="4" t="s">
        <v>847</v>
      </c>
      <c r="C1034" s="3">
        <v>0</v>
      </c>
      <c r="D1034" s="3">
        <v>0</v>
      </c>
      <c r="E1034" s="3">
        <v>0</v>
      </c>
      <c r="F1034" s="3">
        <v>0</v>
      </c>
      <c r="G1034" s="3">
        <v>0</v>
      </c>
      <c r="H1034" s="315">
        <v>0</v>
      </c>
      <c r="I1034" s="2">
        <f t="shared" si="16"/>
        <v>0</v>
      </c>
    </row>
    <row r="1035" spans="1:9" hidden="1" x14ac:dyDescent="0.25">
      <c r="A1035" s="5">
        <v>275050</v>
      </c>
      <c r="B1035" s="4" t="s">
        <v>846</v>
      </c>
      <c r="C1035" s="3">
        <v>0</v>
      </c>
      <c r="D1035" s="3">
        <v>0</v>
      </c>
      <c r="E1035" s="3">
        <v>0</v>
      </c>
      <c r="F1035" s="3">
        <v>0</v>
      </c>
      <c r="G1035" s="3">
        <v>0</v>
      </c>
      <c r="H1035" s="315">
        <v>0</v>
      </c>
      <c r="I1035" s="2">
        <f t="shared" si="16"/>
        <v>0</v>
      </c>
    </row>
    <row r="1036" spans="1:9" hidden="1" x14ac:dyDescent="0.25">
      <c r="A1036" s="5">
        <v>275500</v>
      </c>
      <c r="B1036" s="4" t="s">
        <v>856</v>
      </c>
      <c r="C1036" s="3">
        <v>0</v>
      </c>
      <c r="D1036" s="3">
        <v>0</v>
      </c>
      <c r="E1036" s="3">
        <v>0</v>
      </c>
      <c r="F1036" s="3">
        <v>0</v>
      </c>
      <c r="G1036" s="3">
        <v>0</v>
      </c>
      <c r="H1036" s="315">
        <v>0</v>
      </c>
      <c r="I1036" s="2">
        <f t="shared" si="16"/>
        <v>0</v>
      </c>
    </row>
    <row r="1037" spans="1:9" hidden="1" x14ac:dyDescent="0.25">
      <c r="A1037" s="5">
        <v>275505</v>
      </c>
      <c r="B1037" s="4" t="s">
        <v>855</v>
      </c>
      <c r="C1037" s="3">
        <v>0</v>
      </c>
      <c r="D1037" s="3">
        <v>0</v>
      </c>
      <c r="E1037" s="3">
        <v>0</v>
      </c>
      <c r="F1037" s="3">
        <v>0</v>
      </c>
      <c r="G1037" s="3">
        <v>0</v>
      </c>
      <c r="H1037" s="315">
        <v>0</v>
      </c>
      <c r="I1037" s="2">
        <f t="shared" si="16"/>
        <v>0</v>
      </c>
    </row>
    <row r="1038" spans="1:9" hidden="1" x14ac:dyDescent="0.25">
      <c r="A1038" s="5">
        <v>275510</v>
      </c>
      <c r="B1038" s="4" t="s">
        <v>854</v>
      </c>
      <c r="C1038" s="3">
        <v>0</v>
      </c>
      <c r="D1038" s="3">
        <v>0</v>
      </c>
      <c r="E1038" s="3">
        <v>0</v>
      </c>
      <c r="F1038" s="3">
        <v>0</v>
      </c>
      <c r="G1038" s="3">
        <v>0</v>
      </c>
      <c r="H1038" s="315">
        <v>0</v>
      </c>
      <c r="I1038" s="2">
        <f t="shared" si="16"/>
        <v>0</v>
      </c>
    </row>
    <row r="1039" spans="1:9" hidden="1" x14ac:dyDescent="0.25">
      <c r="A1039" s="5">
        <v>275515</v>
      </c>
      <c r="B1039" s="4" t="s">
        <v>853</v>
      </c>
      <c r="C1039" s="3">
        <v>0</v>
      </c>
      <c r="D1039" s="3">
        <v>0</v>
      </c>
      <c r="E1039" s="3">
        <v>0</v>
      </c>
      <c r="F1039" s="3">
        <v>0</v>
      </c>
      <c r="G1039" s="3">
        <v>0</v>
      </c>
      <c r="H1039" s="315">
        <v>0</v>
      </c>
      <c r="I1039" s="2">
        <f t="shared" si="16"/>
        <v>0</v>
      </c>
    </row>
    <row r="1040" spans="1:9" hidden="1" x14ac:dyDescent="0.25">
      <c r="A1040" s="5">
        <v>275520</v>
      </c>
      <c r="B1040" s="4" t="s">
        <v>852</v>
      </c>
      <c r="C1040" s="3">
        <v>0</v>
      </c>
      <c r="D1040" s="3">
        <v>0</v>
      </c>
      <c r="E1040" s="3">
        <v>0</v>
      </c>
      <c r="F1040" s="3">
        <v>0</v>
      </c>
      <c r="G1040" s="3">
        <v>0</v>
      </c>
      <c r="H1040" s="315">
        <v>0</v>
      </c>
      <c r="I1040" s="2">
        <f t="shared" si="16"/>
        <v>0</v>
      </c>
    </row>
    <row r="1041" spans="1:9" hidden="1" x14ac:dyDescent="0.25">
      <c r="A1041" s="5">
        <v>275525</v>
      </c>
      <c r="B1041" s="4" t="s">
        <v>851</v>
      </c>
      <c r="C1041" s="3">
        <v>0</v>
      </c>
      <c r="D1041" s="3">
        <v>0</v>
      </c>
      <c r="E1041" s="3">
        <v>0</v>
      </c>
      <c r="F1041" s="3">
        <v>0</v>
      </c>
      <c r="G1041" s="3">
        <v>0</v>
      </c>
      <c r="H1041" s="315">
        <v>0</v>
      </c>
      <c r="I1041" s="2">
        <f t="shared" si="16"/>
        <v>0</v>
      </c>
    </row>
    <row r="1042" spans="1:9" hidden="1" x14ac:dyDescent="0.25">
      <c r="A1042" s="5">
        <v>275530</v>
      </c>
      <c r="B1042" s="4" t="s">
        <v>850</v>
      </c>
      <c r="C1042" s="3">
        <v>0</v>
      </c>
      <c r="D1042" s="3">
        <v>0</v>
      </c>
      <c r="E1042" s="3">
        <v>0</v>
      </c>
      <c r="F1042" s="3">
        <v>0</v>
      </c>
      <c r="G1042" s="3">
        <v>0</v>
      </c>
      <c r="H1042" s="315">
        <v>0</v>
      </c>
      <c r="I1042" s="2">
        <f t="shared" si="16"/>
        <v>0</v>
      </c>
    </row>
    <row r="1043" spans="1:9" hidden="1" x14ac:dyDescent="0.25">
      <c r="A1043" s="5">
        <v>275535</v>
      </c>
      <c r="B1043" s="4" t="s">
        <v>849</v>
      </c>
      <c r="C1043" s="3">
        <v>0</v>
      </c>
      <c r="D1043" s="3">
        <v>0</v>
      </c>
      <c r="E1043" s="3">
        <v>0</v>
      </c>
      <c r="F1043" s="3">
        <v>0</v>
      </c>
      <c r="G1043" s="3">
        <v>0</v>
      </c>
      <c r="H1043" s="315">
        <v>0</v>
      </c>
      <c r="I1043" s="2">
        <f t="shared" si="16"/>
        <v>0</v>
      </c>
    </row>
    <row r="1044" spans="1:9" hidden="1" x14ac:dyDescent="0.25">
      <c r="A1044" s="5">
        <v>275540</v>
      </c>
      <c r="B1044" s="4" t="s">
        <v>848</v>
      </c>
      <c r="C1044" s="3">
        <v>0</v>
      </c>
      <c r="D1044" s="3">
        <v>0</v>
      </c>
      <c r="E1044" s="3">
        <v>0</v>
      </c>
      <c r="F1044" s="3">
        <v>0</v>
      </c>
      <c r="G1044" s="3">
        <v>0</v>
      </c>
      <c r="H1044" s="315">
        <v>0</v>
      </c>
      <c r="I1044" s="2">
        <f t="shared" si="16"/>
        <v>0</v>
      </c>
    </row>
    <row r="1045" spans="1:9" hidden="1" x14ac:dyDescent="0.25">
      <c r="A1045" s="5">
        <v>275545</v>
      </c>
      <c r="B1045" s="4" t="s">
        <v>847</v>
      </c>
      <c r="C1045" s="3">
        <v>0</v>
      </c>
      <c r="D1045" s="3">
        <v>0</v>
      </c>
      <c r="E1045" s="3">
        <v>0</v>
      </c>
      <c r="F1045" s="3">
        <v>0</v>
      </c>
      <c r="G1045" s="3">
        <v>0</v>
      </c>
      <c r="H1045" s="315">
        <v>0</v>
      </c>
      <c r="I1045" s="2">
        <f t="shared" si="16"/>
        <v>0</v>
      </c>
    </row>
    <row r="1046" spans="1:9" hidden="1" x14ac:dyDescent="0.25">
      <c r="A1046" s="5">
        <v>275550</v>
      </c>
      <c r="B1046" s="4" t="s">
        <v>846</v>
      </c>
      <c r="C1046" s="3">
        <v>0</v>
      </c>
      <c r="D1046" s="3">
        <v>0</v>
      </c>
      <c r="E1046" s="3">
        <v>0</v>
      </c>
      <c r="F1046" s="3">
        <v>0</v>
      </c>
      <c r="G1046" s="3">
        <v>0</v>
      </c>
      <c r="H1046" s="315">
        <v>0</v>
      </c>
      <c r="I1046" s="2">
        <f t="shared" si="16"/>
        <v>0</v>
      </c>
    </row>
    <row r="1047" spans="1:9" hidden="1" x14ac:dyDescent="0.25">
      <c r="A1047" s="5">
        <v>276000</v>
      </c>
      <c r="B1047" s="4" t="s">
        <v>845</v>
      </c>
      <c r="C1047" s="3">
        <v>0</v>
      </c>
      <c r="D1047" s="3">
        <v>0</v>
      </c>
      <c r="E1047" s="3">
        <v>0</v>
      </c>
      <c r="F1047" s="3">
        <v>0</v>
      </c>
      <c r="G1047" s="3">
        <v>0</v>
      </c>
      <c r="H1047" s="315">
        <v>0</v>
      </c>
      <c r="I1047" s="2">
        <f t="shared" si="16"/>
        <v>0</v>
      </c>
    </row>
    <row r="1048" spans="1:9" hidden="1" x14ac:dyDescent="0.25">
      <c r="A1048" s="5">
        <v>276005</v>
      </c>
      <c r="B1048" s="4" t="s">
        <v>844</v>
      </c>
      <c r="C1048" s="3">
        <v>0</v>
      </c>
      <c r="D1048" s="3">
        <v>0</v>
      </c>
      <c r="E1048" s="3">
        <v>0</v>
      </c>
      <c r="F1048" s="3">
        <v>0</v>
      </c>
      <c r="G1048" s="3">
        <v>0</v>
      </c>
      <c r="H1048" s="315">
        <v>0</v>
      </c>
      <c r="I1048" s="2">
        <f t="shared" si="16"/>
        <v>0</v>
      </c>
    </row>
    <row r="1049" spans="1:9" hidden="1" x14ac:dyDescent="0.25">
      <c r="A1049" s="5">
        <v>276015</v>
      </c>
      <c r="B1049" s="4" t="s">
        <v>843</v>
      </c>
      <c r="C1049" s="3">
        <v>0</v>
      </c>
      <c r="D1049" s="3">
        <v>0</v>
      </c>
      <c r="E1049" s="3">
        <v>0</v>
      </c>
      <c r="F1049" s="3">
        <v>0</v>
      </c>
      <c r="G1049" s="3">
        <v>0</v>
      </c>
      <c r="H1049" s="315">
        <v>0</v>
      </c>
      <c r="I1049" s="2">
        <f t="shared" si="16"/>
        <v>0</v>
      </c>
    </row>
    <row r="1050" spans="1:9" hidden="1" x14ac:dyDescent="0.25">
      <c r="A1050" s="5">
        <v>276020</v>
      </c>
      <c r="B1050" s="4" t="s">
        <v>842</v>
      </c>
      <c r="C1050" s="3">
        <v>0</v>
      </c>
      <c r="D1050" s="3">
        <v>0</v>
      </c>
      <c r="E1050" s="3">
        <v>0</v>
      </c>
      <c r="F1050" s="3">
        <v>0</v>
      </c>
      <c r="G1050" s="3">
        <v>0</v>
      </c>
      <c r="H1050" s="315">
        <v>0</v>
      </c>
      <c r="I1050" s="2">
        <f t="shared" si="16"/>
        <v>0</v>
      </c>
    </row>
    <row r="1051" spans="1:9" hidden="1" x14ac:dyDescent="0.25">
      <c r="A1051" s="5">
        <v>276500</v>
      </c>
      <c r="B1051" s="4" t="s">
        <v>841</v>
      </c>
      <c r="C1051" s="3">
        <v>0</v>
      </c>
      <c r="D1051" s="3">
        <v>0</v>
      </c>
      <c r="E1051" s="3">
        <v>0</v>
      </c>
      <c r="F1051" s="3">
        <v>0</v>
      </c>
      <c r="G1051" s="3">
        <v>0</v>
      </c>
      <c r="H1051" s="315">
        <v>0</v>
      </c>
      <c r="I1051" s="2">
        <f t="shared" si="16"/>
        <v>0</v>
      </c>
    </row>
    <row r="1052" spans="1:9" hidden="1" x14ac:dyDescent="0.25">
      <c r="A1052" s="5">
        <v>276505</v>
      </c>
      <c r="B1052" s="4" t="s">
        <v>840</v>
      </c>
      <c r="C1052" s="3">
        <v>0</v>
      </c>
      <c r="D1052" s="3">
        <v>0</v>
      </c>
      <c r="E1052" s="3">
        <v>0</v>
      </c>
      <c r="F1052" s="3">
        <v>0</v>
      </c>
      <c r="G1052" s="3">
        <v>0</v>
      </c>
      <c r="H1052" s="315">
        <v>0</v>
      </c>
      <c r="I1052" s="2">
        <f t="shared" si="16"/>
        <v>0</v>
      </c>
    </row>
    <row r="1053" spans="1:9" hidden="1" x14ac:dyDescent="0.25">
      <c r="A1053" s="5">
        <v>276510</v>
      </c>
      <c r="B1053" s="4" t="s">
        <v>839</v>
      </c>
      <c r="C1053" s="3">
        <v>0</v>
      </c>
      <c r="D1053" s="3">
        <v>0</v>
      </c>
      <c r="E1053" s="3">
        <v>0</v>
      </c>
      <c r="F1053" s="3">
        <v>0</v>
      </c>
      <c r="G1053" s="3">
        <v>0</v>
      </c>
      <c r="H1053" s="315">
        <v>0</v>
      </c>
      <c r="I1053" s="2">
        <f t="shared" si="16"/>
        <v>0</v>
      </c>
    </row>
    <row r="1054" spans="1:9" hidden="1" x14ac:dyDescent="0.25">
      <c r="A1054" s="5">
        <v>276515</v>
      </c>
      <c r="B1054" s="4" t="s">
        <v>838</v>
      </c>
      <c r="C1054" s="3">
        <v>0</v>
      </c>
      <c r="D1054" s="3">
        <v>0</v>
      </c>
      <c r="E1054" s="3">
        <v>0</v>
      </c>
      <c r="F1054" s="3">
        <v>0</v>
      </c>
      <c r="G1054" s="3">
        <v>0</v>
      </c>
      <c r="H1054" s="315">
        <v>0</v>
      </c>
      <c r="I1054" s="2">
        <f t="shared" si="16"/>
        <v>0</v>
      </c>
    </row>
    <row r="1055" spans="1:9" hidden="1" x14ac:dyDescent="0.25">
      <c r="A1055" s="5">
        <v>276520</v>
      </c>
      <c r="B1055" s="4" t="s">
        <v>837</v>
      </c>
      <c r="C1055" s="3">
        <v>0</v>
      </c>
      <c r="D1055" s="3">
        <v>0</v>
      </c>
      <c r="E1055" s="3">
        <v>0</v>
      </c>
      <c r="F1055" s="3">
        <v>0</v>
      </c>
      <c r="G1055" s="3">
        <v>0</v>
      </c>
      <c r="H1055" s="315">
        <v>0</v>
      </c>
      <c r="I1055" s="2">
        <f t="shared" si="16"/>
        <v>0</v>
      </c>
    </row>
    <row r="1056" spans="1:9" hidden="1" x14ac:dyDescent="0.25">
      <c r="A1056" s="5">
        <v>276525</v>
      </c>
      <c r="B1056" s="4" t="s">
        <v>836</v>
      </c>
      <c r="C1056" s="3">
        <v>0</v>
      </c>
      <c r="D1056" s="3">
        <v>0</v>
      </c>
      <c r="E1056" s="3">
        <v>0</v>
      </c>
      <c r="F1056" s="3">
        <v>0</v>
      </c>
      <c r="G1056" s="3">
        <v>0</v>
      </c>
      <c r="H1056" s="315">
        <v>0</v>
      </c>
      <c r="I1056" s="2">
        <f t="shared" si="16"/>
        <v>0</v>
      </c>
    </row>
    <row r="1057" spans="1:12" x14ac:dyDescent="0.25">
      <c r="A1057" s="5">
        <v>280000</v>
      </c>
      <c r="B1057" s="4" t="s">
        <v>835</v>
      </c>
      <c r="C1057" s="3">
        <v>0.45</v>
      </c>
      <c r="D1057" s="3">
        <v>0</v>
      </c>
      <c r="E1057" s="3">
        <v>0</v>
      </c>
      <c r="F1057" s="3">
        <v>0</v>
      </c>
      <c r="G1057" s="3">
        <v>0</v>
      </c>
      <c r="H1057" s="315">
        <v>309661350.82999998</v>
      </c>
      <c r="I1057" s="2">
        <f t="shared" si="16"/>
        <v>309661350.82999998</v>
      </c>
    </row>
    <row r="1058" spans="1:12" hidden="1" x14ac:dyDescent="0.25">
      <c r="A1058" s="5">
        <v>280500</v>
      </c>
      <c r="B1058" s="4" t="s">
        <v>834</v>
      </c>
      <c r="C1058" s="3">
        <v>0</v>
      </c>
      <c r="D1058" s="3">
        <v>0</v>
      </c>
      <c r="E1058" s="3">
        <v>0</v>
      </c>
      <c r="F1058" s="3">
        <v>0</v>
      </c>
      <c r="G1058" s="3">
        <v>0</v>
      </c>
      <c r="H1058" s="315">
        <v>0</v>
      </c>
      <c r="I1058" s="2">
        <f t="shared" si="16"/>
        <v>0</v>
      </c>
    </row>
    <row r="1059" spans="1:12" x14ac:dyDescent="0.25">
      <c r="A1059" s="5">
        <v>281000</v>
      </c>
      <c r="B1059" s="4" t="s">
        <v>833</v>
      </c>
      <c r="C1059" s="3">
        <v>0.45</v>
      </c>
      <c r="D1059" s="3">
        <v>0</v>
      </c>
      <c r="E1059" s="3">
        <v>0</v>
      </c>
      <c r="F1059" s="3">
        <v>0</v>
      </c>
      <c r="G1059" s="3">
        <v>0</v>
      </c>
      <c r="H1059" s="315">
        <v>309661350.82999998</v>
      </c>
      <c r="I1059" s="2">
        <f t="shared" si="16"/>
        <v>309661350.82999998</v>
      </c>
    </row>
    <row r="1060" spans="1:12" hidden="1" x14ac:dyDescent="0.25">
      <c r="A1060" s="5">
        <v>281500</v>
      </c>
      <c r="B1060" s="4" t="s">
        <v>832</v>
      </c>
      <c r="C1060" s="3">
        <v>0</v>
      </c>
      <c r="D1060" s="3">
        <v>0</v>
      </c>
      <c r="E1060" s="3">
        <v>0</v>
      </c>
      <c r="F1060" s="3">
        <v>0</v>
      </c>
      <c r="G1060" s="3">
        <v>0</v>
      </c>
      <c r="H1060" s="315">
        <v>0</v>
      </c>
      <c r="I1060" s="2">
        <f t="shared" si="16"/>
        <v>0</v>
      </c>
    </row>
    <row r="1061" spans="1:12" hidden="1" x14ac:dyDescent="0.25">
      <c r="A1061" s="5">
        <v>282000</v>
      </c>
      <c r="B1061" s="4" t="s">
        <v>831</v>
      </c>
      <c r="C1061" s="3">
        <v>0</v>
      </c>
      <c r="D1061" s="3">
        <v>0</v>
      </c>
      <c r="E1061" s="3">
        <v>0</v>
      </c>
      <c r="F1061" s="3">
        <v>0</v>
      </c>
      <c r="G1061" s="3">
        <v>0</v>
      </c>
      <c r="H1061" s="315">
        <v>0</v>
      </c>
      <c r="I1061" s="2">
        <f t="shared" si="16"/>
        <v>0</v>
      </c>
    </row>
    <row r="1062" spans="1:12" hidden="1" x14ac:dyDescent="0.25">
      <c r="A1062" s="5">
        <v>282500</v>
      </c>
      <c r="B1062" s="4" t="s">
        <v>830</v>
      </c>
      <c r="C1062" s="3">
        <v>0</v>
      </c>
      <c r="D1062" s="3">
        <v>0</v>
      </c>
      <c r="E1062" s="3">
        <v>0</v>
      </c>
      <c r="F1062" s="3">
        <v>0</v>
      </c>
      <c r="G1062" s="3">
        <v>0</v>
      </c>
      <c r="H1062" s="315">
        <v>0</v>
      </c>
      <c r="I1062" s="2">
        <f t="shared" si="16"/>
        <v>0</v>
      </c>
    </row>
    <row r="1063" spans="1:12" hidden="1" x14ac:dyDescent="0.25">
      <c r="A1063" s="5">
        <v>283000</v>
      </c>
      <c r="B1063" s="4" t="s">
        <v>829</v>
      </c>
      <c r="C1063" s="3">
        <v>0</v>
      </c>
      <c r="D1063" s="3">
        <v>0</v>
      </c>
      <c r="E1063" s="3">
        <v>0</v>
      </c>
      <c r="F1063" s="3">
        <v>0</v>
      </c>
      <c r="G1063" s="3">
        <v>0</v>
      </c>
      <c r="H1063" s="315">
        <v>0</v>
      </c>
      <c r="I1063" s="2">
        <f t="shared" si="16"/>
        <v>0</v>
      </c>
    </row>
    <row r="1064" spans="1:12" hidden="1" x14ac:dyDescent="0.25">
      <c r="A1064" s="5">
        <v>283100</v>
      </c>
      <c r="B1064" s="4" t="s">
        <v>828</v>
      </c>
      <c r="C1064" s="3">
        <v>0</v>
      </c>
      <c r="D1064" s="3">
        <v>0</v>
      </c>
      <c r="E1064" s="3">
        <v>0</v>
      </c>
      <c r="F1064" s="3">
        <v>0</v>
      </c>
      <c r="G1064" s="3">
        <v>0</v>
      </c>
      <c r="H1064" s="315">
        <v>0</v>
      </c>
      <c r="I1064" s="2">
        <f t="shared" si="16"/>
        <v>0</v>
      </c>
    </row>
    <row r="1065" spans="1:12" hidden="1" x14ac:dyDescent="0.25">
      <c r="A1065" s="5">
        <v>283200</v>
      </c>
      <c r="B1065" s="4" t="s">
        <v>827</v>
      </c>
      <c r="C1065" s="3">
        <v>0</v>
      </c>
      <c r="D1065" s="3">
        <v>0</v>
      </c>
      <c r="E1065" s="3">
        <v>0</v>
      </c>
      <c r="F1065" s="3">
        <v>0</v>
      </c>
      <c r="G1065" s="3">
        <v>0</v>
      </c>
      <c r="H1065" s="315">
        <v>0</v>
      </c>
      <c r="I1065" s="2">
        <f t="shared" si="16"/>
        <v>0</v>
      </c>
    </row>
    <row r="1066" spans="1:12" hidden="1" x14ac:dyDescent="0.25">
      <c r="A1066" s="5">
        <v>283300</v>
      </c>
      <c r="B1066" s="4" t="s">
        <v>826</v>
      </c>
      <c r="C1066" s="3">
        <v>0</v>
      </c>
      <c r="D1066" s="3">
        <v>0</v>
      </c>
      <c r="E1066" s="3">
        <v>0</v>
      </c>
      <c r="F1066" s="3">
        <v>0</v>
      </c>
      <c r="G1066" s="3">
        <v>0</v>
      </c>
      <c r="H1066" s="315">
        <v>0</v>
      </c>
      <c r="I1066" s="2">
        <f t="shared" si="16"/>
        <v>0</v>
      </c>
    </row>
    <row r="1067" spans="1:12" hidden="1" x14ac:dyDescent="0.25">
      <c r="A1067" s="5">
        <v>283500</v>
      </c>
      <c r="B1067" s="4" t="s">
        <v>825</v>
      </c>
      <c r="C1067" s="3">
        <v>0</v>
      </c>
      <c r="D1067" s="3">
        <v>0</v>
      </c>
      <c r="E1067" s="3">
        <v>0</v>
      </c>
      <c r="F1067" s="3">
        <v>0</v>
      </c>
      <c r="G1067" s="3">
        <v>0</v>
      </c>
      <c r="H1067" s="315">
        <v>0</v>
      </c>
      <c r="I1067" s="2">
        <f t="shared" si="16"/>
        <v>0</v>
      </c>
    </row>
    <row r="1068" spans="1:12" hidden="1" x14ac:dyDescent="0.25">
      <c r="A1068" s="5">
        <v>290000</v>
      </c>
      <c r="B1068" s="4" t="s">
        <v>824</v>
      </c>
      <c r="C1068" s="3">
        <v>0</v>
      </c>
      <c r="D1068" s="3">
        <v>0</v>
      </c>
      <c r="E1068" s="3">
        <v>0</v>
      </c>
      <c r="F1068" s="3">
        <v>0</v>
      </c>
      <c r="G1068" s="3">
        <v>0</v>
      </c>
      <c r="H1068" s="315">
        <v>0</v>
      </c>
      <c r="I1068" s="2">
        <f t="shared" si="16"/>
        <v>0</v>
      </c>
    </row>
    <row r="1069" spans="1:12" x14ac:dyDescent="0.25">
      <c r="A1069" s="5">
        <v>300000</v>
      </c>
      <c r="B1069" s="4" t="s">
        <v>823</v>
      </c>
      <c r="C1069" s="3">
        <v>150345501042.04999</v>
      </c>
      <c r="D1069" s="3">
        <v>167778548884.01001</v>
      </c>
      <c r="E1069" s="3">
        <v>184343471066.51999</v>
      </c>
      <c r="F1069" s="3">
        <v>197933064223.54999</v>
      </c>
      <c r="G1069" s="3">
        <v>218034938948.20999</v>
      </c>
      <c r="H1069" s="315">
        <v>229365549268.17001</v>
      </c>
      <c r="I1069" s="2">
        <f t="shared" si="16"/>
        <v>229365549268.17001</v>
      </c>
      <c r="J1069" s="128">
        <f>+H1069-C1069</f>
        <v>79020048226.120026</v>
      </c>
      <c r="K1069" s="128">
        <f>+J1069-J1070</f>
        <v>24164678234.560028</v>
      </c>
      <c r="L1069" s="2">
        <f>+K1069*10%</f>
        <v>2416467823.4560027</v>
      </c>
    </row>
    <row r="1070" spans="1:12" x14ac:dyDescent="0.25">
      <c r="A1070" s="5">
        <v>310000</v>
      </c>
      <c r="B1070" s="4" t="s">
        <v>822</v>
      </c>
      <c r="C1070" s="3">
        <v>116605971320.02</v>
      </c>
      <c r="D1070" s="3">
        <v>128101686146.99001</v>
      </c>
      <c r="E1070" s="3">
        <v>140939103683.26999</v>
      </c>
      <c r="F1070" s="3">
        <v>156259713423.26999</v>
      </c>
      <c r="G1070" s="3">
        <v>171823469626.56</v>
      </c>
      <c r="H1070" s="315">
        <v>180269793813.13</v>
      </c>
      <c r="I1070" s="2">
        <f t="shared" si="16"/>
        <v>180269793813.13</v>
      </c>
      <c r="J1070" s="128">
        <f>+J1071-J1072</f>
        <v>54855369991.559998</v>
      </c>
    </row>
    <row r="1071" spans="1:12" x14ac:dyDescent="0.25">
      <c r="A1071" s="5">
        <v>310500</v>
      </c>
      <c r="B1071" s="4" t="s">
        <v>821</v>
      </c>
      <c r="C1071" s="3">
        <f>+C1070-C1074</f>
        <v>75238671320.020004</v>
      </c>
      <c r="D1071" s="3">
        <f t="shared" ref="D1071:G1071" si="17">+D1070-D1074</f>
        <v>54329986146.990005</v>
      </c>
      <c r="E1071" s="3">
        <f t="shared" si="17"/>
        <v>62814903683.269989</v>
      </c>
      <c r="F1071" s="3">
        <f t="shared" si="17"/>
        <v>73448113423.269989</v>
      </c>
      <c r="G1071" s="3">
        <f t="shared" si="17"/>
        <v>84023469626.559998</v>
      </c>
      <c r="H1071" s="315">
        <v>89417193813.130005</v>
      </c>
      <c r="I1071" s="2">
        <f t="shared" si="16"/>
        <v>89417193813.130005</v>
      </c>
      <c r="J1071" s="128">
        <f>+H1070-H1076</f>
        <v>161135391497.13</v>
      </c>
    </row>
    <row r="1072" spans="1:12" x14ac:dyDescent="0.25">
      <c r="A1072" s="5">
        <v>310505</v>
      </c>
      <c r="B1072" s="4" t="s">
        <v>818</v>
      </c>
      <c r="C1072" s="3">
        <f>+C1071-C1073</f>
        <v>73365158006.26001</v>
      </c>
      <c r="D1072" s="3">
        <f t="shared" ref="D1072:G1072" si="18">+D1071-D1073</f>
        <v>50816084337.230003</v>
      </c>
      <c r="E1072" s="3">
        <f t="shared" si="18"/>
        <v>57652862805.509987</v>
      </c>
      <c r="F1072" s="3">
        <f t="shared" si="18"/>
        <v>66007634071.509987</v>
      </c>
      <c r="G1072" s="3">
        <f t="shared" si="18"/>
        <v>74790499226.800003</v>
      </c>
      <c r="H1072" s="315">
        <v>80839902361.130005</v>
      </c>
      <c r="I1072" s="2">
        <f t="shared" si="16"/>
        <v>80839902361.130005</v>
      </c>
      <c r="J1072" s="128">
        <f>+C1070-C1076</f>
        <v>106280021505.57001</v>
      </c>
    </row>
    <row r="1073" spans="1:11" x14ac:dyDescent="0.25">
      <c r="A1073" s="5">
        <v>310510</v>
      </c>
      <c r="B1073" s="4" t="s">
        <v>820</v>
      </c>
      <c r="C1073" s="3">
        <v>1873513313.76</v>
      </c>
      <c r="D1073" s="3">
        <v>3513901809.7600002</v>
      </c>
      <c r="E1073" s="3">
        <v>5162040877.7600002</v>
      </c>
      <c r="F1073" s="3">
        <v>7440479351.7600002</v>
      </c>
      <c r="G1073" s="3">
        <v>9232970399.7600002</v>
      </c>
      <c r="H1073" s="315">
        <v>8577291452</v>
      </c>
      <c r="I1073" s="2">
        <f t="shared" si="16"/>
        <v>9232970399.7600002</v>
      </c>
    </row>
    <row r="1074" spans="1:11" s="161" customFormat="1" x14ac:dyDescent="0.25">
      <c r="A1074" s="282">
        <v>311000</v>
      </c>
      <c r="B1074" s="283" t="s">
        <v>819</v>
      </c>
      <c r="C1074" s="284">
        <f>+C2094*60000</f>
        <v>41367300000</v>
      </c>
      <c r="D1074" s="284">
        <f>+D2094*100000</f>
        <v>73771700000</v>
      </c>
      <c r="E1074" s="284">
        <f t="shared" ref="E1074:G1074" si="19">+E2094*100000</f>
        <v>78124200000</v>
      </c>
      <c r="F1074" s="284">
        <f t="shared" si="19"/>
        <v>82811600000</v>
      </c>
      <c r="G1074" s="284">
        <f t="shared" si="19"/>
        <v>87800000000</v>
      </c>
      <c r="H1074" s="316">
        <v>90852600000</v>
      </c>
      <c r="I1074" s="2">
        <f t="shared" si="16"/>
        <v>90852600000</v>
      </c>
      <c r="J1074" s="288"/>
    </row>
    <row r="1075" spans="1:11" x14ac:dyDescent="0.25">
      <c r="A1075" s="5">
        <v>311005</v>
      </c>
      <c r="B1075" s="4" t="s">
        <v>818</v>
      </c>
      <c r="C1075" s="3">
        <f>+C1074-C1076</f>
        <v>31041350185.549999</v>
      </c>
      <c r="D1075" s="3">
        <f t="shared" ref="D1075:G1075" si="20">+D1074-D1076</f>
        <v>62585446306.040001</v>
      </c>
      <c r="E1075" s="3">
        <f t="shared" si="20"/>
        <v>65866705431.989998</v>
      </c>
      <c r="F1075" s="3">
        <f t="shared" si="20"/>
        <v>67567503499.970001</v>
      </c>
      <c r="G1075" s="3">
        <f t="shared" si="20"/>
        <v>70571488302.5</v>
      </c>
      <c r="H1075" s="315">
        <v>71718197684</v>
      </c>
      <c r="I1075" s="2">
        <f t="shared" si="16"/>
        <v>71718197684</v>
      </c>
      <c r="J1075" s="2"/>
    </row>
    <row r="1076" spans="1:11" x14ac:dyDescent="0.25">
      <c r="A1076" s="5">
        <v>311010</v>
      </c>
      <c r="B1076" s="4" t="s">
        <v>817</v>
      </c>
      <c r="C1076" s="3">
        <v>10325949814.450001</v>
      </c>
      <c r="D1076" s="3">
        <v>11186253693.959999</v>
      </c>
      <c r="E1076" s="3">
        <v>12257494568.01</v>
      </c>
      <c r="F1076" s="3">
        <v>15244096500.030001</v>
      </c>
      <c r="G1076" s="3">
        <v>17228511697.5</v>
      </c>
      <c r="H1076" s="317">
        <v>19134402316</v>
      </c>
      <c r="I1076" s="2">
        <f t="shared" si="16"/>
        <v>19134402316</v>
      </c>
      <c r="J1076" s="128">
        <f>+H1076-C1076</f>
        <v>8808452501.5499992</v>
      </c>
    </row>
    <row r="1077" spans="1:11" hidden="1" x14ac:dyDescent="0.25">
      <c r="A1077" s="5">
        <v>311500</v>
      </c>
      <c r="B1077" s="4" t="s">
        <v>816</v>
      </c>
      <c r="C1077" s="3">
        <v>0</v>
      </c>
      <c r="D1077" s="3">
        <v>0</v>
      </c>
      <c r="E1077" s="3">
        <v>0</v>
      </c>
      <c r="F1077" s="3">
        <v>0</v>
      </c>
      <c r="G1077" s="3">
        <v>0</v>
      </c>
      <c r="H1077" s="315">
        <v>0</v>
      </c>
      <c r="I1077" s="2">
        <f t="shared" si="16"/>
        <v>0</v>
      </c>
    </row>
    <row r="1078" spans="1:11" hidden="1" x14ac:dyDescent="0.25">
      <c r="A1078" s="5">
        <v>311505</v>
      </c>
      <c r="B1078" s="4" t="s">
        <v>815</v>
      </c>
      <c r="C1078" s="3">
        <v>0</v>
      </c>
      <c r="D1078" s="3">
        <v>0</v>
      </c>
      <c r="E1078" s="3">
        <v>0</v>
      </c>
      <c r="F1078" s="3">
        <v>0</v>
      </c>
      <c r="G1078" s="3">
        <v>0</v>
      </c>
      <c r="H1078" s="315">
        <v>0</v>
      </c>
      <c r="I1078" s="2">
        <f t="shared" si="16"/>
        <v>0</v>
      </c>
    </row>
    <row r="1079" spans="1:11" hidden="1" x14ac:dyDescent="0.25">
      <c r="A1079" s="5">
        <v>311510</v>
      </c>
      <c r="B1079" s="4" t="s">
        <v>814</v>
      </c>
      <c r="C1079" s="3">
        <v>0</v>
      </c>
      <c r="D1079" s="3">
        <v>0</v>
      </c>
      <c r="E1079" s="3">
        <v>0</v>
      </c>
      <c r="F1079" s="3">
        <v>0</v>
      </c>
      <c r="G1079" s="3">
        <v>0</v>
      </c>
      <c r="H1079" s="315">
        <v>0</v>
      </c>
      <c r="I1079" s="2">
        <f t="shared" si="16"/>
        <v>0</v>
      </c>
    </row>
    <row r="1080" spans="1:11" hidden="1" x14ac:dyDescent="0.25">
      <c r="A1080" s="5">
        <v>312000</v>
      </c>
      <c r="B1080" s="4" t="s">
        <v>813</v>
      </c>
      <c r="C1080" s="3">
        <v>0</v>
      </c>
      <c r="D1080" s="3">
        <v>0</v>
      </c>
      <c r="E1080" s="3">
        <v>0</v>
      </c>
      <c r="F1080" s="3">
        <v>0</v>
      </c>
      <c r="G1080" s="3">
        <v>0</v>
      </c>
      <c r="H1080" s="315">
        <v>0</v>
      </c>
      <c r="I1080" s="2">
        <f t="shared" si="16"/>
        <v>0</v>
      </c>
    </row>
    <row r="1081" spans="1:11" x14ac:dyDescent="0.25">
      <c r="A1081" s="5">
        <v>320000</v>
      </c>
      <c r="B1081" s="4" t="s">
        <v>812</v>
      </c>
      <c r="C1081" s="3">
        <v>14407118827.309999</v>
      </c>
      <c r="D1081" s="3">
        <v>16533055055.08</v>
      </c>
      <c r="E1081" s="3">
        <v>19389697385.889999</v>
      </c>
      <c r="F1081" s="3">
        <v>22380788230.860001</v>
      </c>
      <c r="G1081" s="3">
        <v>24993621682.970001</v>
      </c>
      <c r="H1081" s="315">
        <v>28458877352.970001</v>
      </c>
      <c r="I1081" s="2">
        <f t="shared" si="16"/>
        <v>28458877352.970001</v>
      </c>
      <c r="J1081" s="128">
        <f>+H1081-C1081</f>
        <v>14051758525.660002</v>
      </c>
      <c r="K1081" s="1" t="s">
        <v>2651</v>
      </c>
    </row>
    <row r="1082" spans="1:11" x14ac:dyDescent="0.25">
      <c r="A1082" s="5">
        <v>320500</v>
      </c>
      <c r="B1082" s="4" t="s">
        <v>811</v>
      </c>
      <c r="C1082" s="3">
        <v>14382295356.309999</v>
      </c>
      <c r="D1082" s="3">
        <v>16533055055.08</v>
      </c>
      <c r="E1082" s="3">
        <v>19389697385.889999</v>
      </c>
      <c r="F1082" s="3">
        <v>22380788230.860001</v>
      </c>
      <c r="G1082" s="3">
        <v>24993621682.970001</v>
      </c>
      <c r="H1082" s="315">
        <v>28458877352.970001</v>
      </c>
      <c r="I1082" s="2">
        <f t="shared" si="16"/>
        <v>28458877352.970001</v>
      </c>
      <c r="J1082" s="128">
        <f>+J1076+J1081</f>
        <v>22860211027.209999</v>
      </c>
    </row>
    <row r="1083" spans="1:11" hidden="1" x14ac:dyDescent="0.25">
      <c r="A1083" s="5">
        <v>321000</v>
      </c>
      <c r="B1083" s="4" t="s">
        <v>810</v>
      </c>
      <c r="C1083" s="3">
        <v>0</v>
      </c>
      <c r="D1083" s="3">
        <v>0</v>
      </c>
      <c r="E1083" s="3">
        <v>0</v>
      </c>
      <c r="F1083" s="3">
        <v>0</v>
      </c>
      <c r="G1083" s="3">
        <v>0</v>
      </c>
      <c r="H1083" s="315">
        <v>0</v>
      </c>
      <c r="I1083" s="2">
        <f t="shared" si="16"/>
        <v>0</v>
      </c>
    </row>
    <row r="1084" spans="1:11" hidden="1" x14ac:dyDescent="0.25">
      <c r="A1084" s="5">
        <v>321500</v>
      </c>
      <c r="B1084" s="4" t="s">
        <v>809</v>
      </c>
      <c r="C1084" s="3">
        <v>0</v>
      </c>
      <c r="D1084" s="3">
        <v>0</v>
      </c>
      <c r="E1084" s="3">
        <v>0</v>
      </c>
      <c r="F1084" s="3">
        <v>0</v>
      </c>
      <c r="G1084" s="3">
        <v>0</v>
      </c>
      <c r="H1084" s="315">
        <v>0</v>
      </c>
      <c r="I1084" s="2">
        <f t="shared" si="16"/>
        <v>0</v>
      </c>
    </row>
    <row r="1085" spans="1:11" hidden="1" x14ac:dyDescent="0.25">
      <c r="A1085" s="5">
        <v>322000</v>
      </c>
      <c r="B1085" s="4" t="s">
        <v>808</v>
      </c>
      <c r="C1085" s="3">
        <v>0</v>
      </c>
      <c r="D1085" s="3">
        <v>0</v>
      </c>
      <c r="E1085" s="3">
        <v>0</v>
      </c>
      <c r="F1085" s="3">
        <v>0</v>
      </c>
      <c r="G1085" s="3">
        <v>0</v>
      </c>
      <c r="H1085" s="315">
        <v>0</v>
      </c>
      <c r="I1085" s="2">
        <f t="shared" si="16"/>
        <v>0</v>
      </c>
    </row>
    <row r="1086" spans="1:11" hidden="1" x14ac:dyDescent="0.25">
      <c r="A1086" s="5">
        <v>322500</v>
      </c>
      <c r="B1086" s="4" t="s">
        <v>807</v>
      </c>
      <c r="C1086" s="3">
        <v>0</v>
      </c>
      <c r="D1086" s="3">
        <v>0</v>
      </c>
      <c r="E1086" s="3">
        <v>0</v>
      </c>
      <c r="F1086" s="3">
        <v>0</v>
      </c>
      <c r="G1086" s="3">
        <v>0</v>
      </c>
      <c r="H1086" s="315">
        <v>0</v>
      </c>
      <c r="I1086" s="2">
        <f t="shared" si="16"/>
        <v>0</v>
      </c>
    </row>
    <row r="1087" spans="1:11" hidden="1" x14ac:dyDescent="0.25">
      <c r="A1087" s="5">
        <v>323000</v>
      </c>
      <c r="B1087" s="4" t="s">
        <v>806</v>
      </c>
      <c r="C1087" s="3">
        <v>0</v>
      </c>
      <c r="D1087" s="3">
        <v>0</v>
      </c>
      <c r="E1087" s="3">
        <v>0</v>
      </c>
      <c r="F1087" s="3">
        <v>0</v>
      </c>
      <c r="G1087" s="3">
        <v>0</v>
      </c>
      <c r="H1087" s="315">
        <v>0</v>
      </c>
      <c r="I1087" s="2">
        <f t="shared" si="16"/>
        <v>0</v>
      </c>
    </row>
    <row r="1088" spans="1:11" hidden="1" x14ac:dyDescent="0.25">
      <c r="A1088" s="5">
        <v>323500</v>
      </c>
      <c r="B1088" s="4" t="s">
        <v>805</v>
      </c>
      <c r="C1088" s="3">
        <v>0</v>
      </c>
      <c r="D1088" s="3">
        <v>0</v>
      </c>
      <c r="E1088" s="3">
        <v>0</v>
      </c>
      <c r="F1088" s="3">
        <v>0</v>
      </c>
      <c r="G1088" s="3">
        <v>0</v>
      </c>
      <c r="H1088" s="315">
        <v>0</v>
      </c>
      <c r="I1088" s="2">
        <f t="shared" si="16"/>
        <v>0</v>
      </c>
    </row>
    <row r="1089" spans="1:10" x14ac:dyDescent="0.25">
      <c r="A1089" s="5">
        <v>328000</v>
      </c>
      <c r="B1089" s="4" t="s">
        <v>804</v>
      </c>
      <c r="C1089" s="3">
        <v>24823471</v>
      </c>
      <c r="D1089" s="3">
        <v>0</v>
      </c>
      <c r="E1089" s="3">
        <v>0</v>
      </c>
      <c r="F1089" s="3">
        <v>0</v>
      </c>
      <c r="G1089" s="3">
        <v>0</v>
      </c>
      <c r="H1089" s="315">
        <v>0</v>
      </c>
      <c r="I1089" s="2">
        <f t="shared" si="16"/>
        <v>24823471</v>
      </c>
    </row>
    <row r="1090" spans="1:10" x14ac:dyDescent="0.25">
      <c r="A1090" s="5">
        <v>330000</v>
      </c>
      <c r="B1090" s="4" t="s">
        <v>803</v>
      </c>
      <c r="C1090" s="3">
        <v>1391058614.4400001</v>
      </c>
      <c r="D1090" s="3">
        <v>1645560867.4400001</v>
      </c>
      <c r="E1090" s="3">
        <v>1910234895.0899999</v>
      </c>
      <c r="F1090" s="3">
        <v>3941686254.6100001</v>
      </c>
      <c r="G1090" s="3">
        <v>1634180434.4400001</v>
      </c>
      <c r="H1090" s="315">
        <v>1731234313.4400001</v>
      </c>
      <c r="I1090" s="2">
        <f t="shared" si="16"/>
        <v>3941686254.6100001</v>
      </c>
    </row>
    <row r="1091" spans="1:10" s="265" customFormat="1" x14ac:dyDescent="0.25">
      <c r="A1091" s="262">
        <v>330500</v>
      </c>
      <c r="B1091" s="263" t="s">
        <v>802</v>
      </c>
      <c r="C1091" s="264">
        <v>0</v>
      </c>
      <c r="D1091" s="264">
        <v>0</v>
      </c>
      <c r="E1091" s="264">
        <v>0</v>
      </c>
      <c r="F1091" s="264">
        <v>1833531904.1700001</v>
      </c>
      <c r="G1091" s="264">
        <v>0</v>
      </c>
      <c r="H1091" s="317">
        <v>0</v>
      </c>
      <c r="I1091" s="2">
        <f t="shared" si="16"/>
        <v>1833531904.1700001</v>
      </c>
    </row>
    <row r="1092" spans="1:10" hidden="1" x14ac:dyDescent="0.25">
      <c r="A1092" s="5">
        <v>331000</v>
      </c>
      <c r="B1092" s="4" t="s">
        <v>801</v>
      </c>
      <c r="C1092" s="3">
        <v>0</v>
      </c>
      <c r="D1092" s="3">
        <v>0</v>
      </c>
      <c r="E1092" s="3">
        <v>0.65</v>
      </c>
      <c r="F1092" s="3">
        <v>0</v>
      </c>
      <c r="G1092" s="3">
        <v>0</v>
      </c>
      <c r="H1092" s="315">
        <v>0</v>
      </c>
      <c r="I1092" s="2">
        <f t="shared" ref="I1092:I1155" si="21">MAX(C1092:H1092)</f>
        <v>0.65</v>
      </c>
    </row>
    <row r="1093" spans="1:10" hidden="1" x14ac:dyDescent="0.25">
      <c r="A1093" s="5">
        <v>332000</v>
      </c>
      <c r="B1093" s="4" t="s">
        <v>800</v>
      </c>
      <c r="C1093" s="3">
        <v>0</v>
      </c>
      <c r="D1093" s="3">
        <v>0</v>
      </c>
      <c r="E1093" s="3">
        <v>0</v>
      </c>
      <c r="F1093" s="3">
        <v>0</v>
      </c>
      <c r="G1093" s="3">
        <v>0</v>
      </c>
      <c r="H1093" s="315">
        <v>0</v>
      </c>
      <c r="I1093" s="2">
        <f t="shared" si="21"/>
        <v>0</v>
      </c>
    </row>
    <row r="1094" spans="1:10" x14ac:dyDescent="0.25">
      <c r="A1094" s="5">
        <v>332500</v>
      </c>
      <c r="B1094" s="4" t="s">
        <v>799</v>
      </c>
      <c r="C1094" s="3">
        <v>0</v>
      </c>
      <c r="D1094" s="3">
        <v>0</v>
      </c>
      <c r="E1094" s="3">
        <v>0</v>
      </c>
      <c r="F1094" s="3">
        <v>881813028.95000005</v>
      </c>
      <c r="G1094" s="3">
        <v>920446947.95000005</v>
      </c>
      <c r="H1094" s="315">
        <v>929760666.95000005</v>
      </c>
      <c r="I1094" s="2">
        <f t="shared" si="21"/>
        <v>929760666.95000005</v>
      </c>
    </row>
    <row r="1095" spans="1:10" hidden="1" x14ac:dyDescent="0.25">
      <c r="A1095" s="5">
        <v>333000</v>
      </c>
      <c r="B1095" s="4" t="s">
        <v>798</v>
      </c>
      <c r="C1095" s="3">
        <v>0</v>
      </c>
      <c r="D1095" s="3">
        <v>0</v>
      </c>
      <c r="E1095" s="3">
        <v>0</v>
      </c>
      <c r="F1095" s="3">
        <v>0</v>
      </c>
      <c r="G1095" s="3">
        <v>0</v>
      </c>
      <c r="H1095" s="315">
        <v>0</v>
      </c>
      <c r="I1095" s="2">
        <f t="shared" si="21"/>
        <v>0</v>
      </c>
    </row>
    <row r="1096" spans="1:10" hidden="1" x14ac:dyDescent="0.25">
      <c r="A1096" s="5">
        <v>333500</v>
      </c>
      <c r="B1096" s="4" t="s">
        <v>797</v>
      </c>
      <c r="C1096" s="3">
        <v>0</v>
      </c>
      <c r="D1096" s="3">
        <v>0</v>
      </c>
      <c r="E1096" s="3">
        <v>0</v>
      </c>
      <c r="F1096" s="3">
        <v>0</v>
      </c>
      <c r="G1096" s="3">
        <v>0</v>
      </c>
      <c r="H1096" s="315">
        <v>0</v>
      </c>
      <c r="I1096" s="2">
        <f t="shared" si="21"/>
        <v>0</v>
      </c>
    </row>
    <row r="1097" spans="1:10" hidden="1" x14ac:dyDescent="0.25">
      <c r="A1097" s="5">
        <v>334000</v>
      </c>
      <c r="B1097" s="4" t="s">
        <v>796</v>
      </c>
      <c r="C1097" s="3">
        <v>0</v>
      </c>
      <c r="D1097" s="3">
        <v>0</v>
      </c>
      <c r="E1097" s="3">
        <v>0</v>
      </c>
      <c r="F1097" s="3">
        <v>0</v>
      </c>
      <c r="G1097" s="3">
        <v>0</v>
      </c>
      <c r="H1097" s="315">
        <v>0</v>
      </c>
      <c r="I1097" s="2">
        <f t="shared" si="21"/>
        <v>0</v>
      </c>
    </row>
    <row r="1098" spans="1:10" x14ac:dyDescent="0.25">
      <c r="A1098" s="5">
        <v>339500</v>
      </c>
      <c r="B1098" s="4" t="s">
        <v>795</v>
      </c>
      <c r="C1098" s="3">
        <v>1391058614.4400001</v>
      </c>
      <c r="D1098" s="3">
        <v>1645560867.4400001</v>
      </c>
      <c r="E1098" s="3">
        <v>1910234894.4400001</v>
      </c>
      <c r="F1098" s="3">
        <v>1226341321.49</v>
      </c>
      <c r="G1098" s="3">
        <v>713733486.49000001</v>
      </c>
      <c r="H1098" s="315">
        <v>801473646.49000001</v>
      </c>
      <c r="I1098" s="2">
        <f t="shared" si="21"/>
        <v>1910234894.4400001</v>
      </c>
    </row>
    <row r="1099" spans="1:10" hidden="1" x14ac:dyDescent="0.25">
      <c r="A1099" s="5">
        <v>340000</v>
      </c>
      <c r="B1099" s="4" t="s">
        <v>794</v>
      </c>
      <c r="C1099" s="3">
        <v>0</v>
      </c>
      <c r="D1099" s="3">
        <v>0</v>
      </c>
      <c r="E1099" s="3">
        <v>0</v>
      </c>
      <c r="F1099" s="3">
        <v>0</v>
      </c>
      <c r="G1099" s="3">
        <v>0</v>
      </c>
      <c r="H1099" s="315">
        <v>0</v>
      </c>
      <c r="I1099" s="2">
        <f t="shared" si="21"/>
        <v>0</v>
      </c>
    </row>
    <row r="1100" spans="1:10" hidden="1" x14ac:dyDescent="0.25">
      <c r="A1100" s="5">
        <v>340500</v>
      </c>
      <c r="B1100" s="4" t="s">
        <v>793</v>
      </c>
      <c r="C1100" s="3">
        <v>0</v>
      </c>
      <c r="D1100" s="3">
        <v>0</v>
      </c>
      <c r="E1100" s="3">
        <v>0</v>
      </c>
      <c r="F1100" s="3">
        <v>0</v>
      </c>
      <c r="G1100" s="3">
        <v>0</v>
      </c>
      <c r="H1100" s="315">
        <v>0</v>
      </c>
      <c r="I1100" s="2">
        <f t="shared" si="21"/>
        <v>0</v>
      </c>
    </row>
    <row r="1101" spans="1:10" x14ac:dyDescent="0.25">
      <c r="A1101" s="5">
        <v>350000</v>
      </c>
      <c r="B1101" s="4" t="s">
        <v>792</v>
      </c>
      <c r="C1101" s="3">
        <v>10873143308.84</v>
      </c>
      <c r="D1101" s="3">
        <v>14430037843.059999</v>
      </c>
      <c r="E1101" s="3">
        <v>15036226130.83</v>
      </c>
      <c r="F1101" s="3">
        <v>13102801179.559999</v>
      </c>
      <c r="G1101" s="3">
        <v>17335592068.990002</v>
      </c>
      <c r="H1101" s="315">
        <v>16657568653.379999</v>
      </c>
      <c r="I1101" s="2">
        <f t="shared" si="21"/>
        <v>17335592068.990002</v>
      </c>
      <c r="J1101" s="128">
        <f>+H1101-C1101</f>
        <v>5784425344.539999</v>
      </c>
    </row>
    <row r="1102" spans="1:10" x14ac:dyDescent="0.25">
      <c r="A1102" s="5">
        <v>350500</v>
      </c>
      <c r="B1102" s="4" t="s">
        <v>775</v>
      </c>
      <c r="C1102" s="3">
        <v>10873143308.84</v>
      </c>
      <c r="D1102" s="3">
        <v>14430037843.059999</v>
      </c>
      <c r="E1102" s="3">
        <v>15036226130.83</v>
      </c>
      <c r="F1102" s="3">
        <v>13102801179.559999</v>
      </c>
      <c r="G1102" s="3">
        <v>17335592068.990002</v>
      </c>
      <c r="H1102" s="315">
        <v>16657568653.379999</v>
      </c>
      <c r="I1102" s="2">
        <f t="shared" si="21"/>
        <v>17335592068.990002</v>
      </c>
    </row>
    <row r="1103" spans="1:10" hidden="1" x14ac:dyDescent="0.25">
      <c r="A1103" s="5">
        <v>351000</v>
      </c>
      <c r="B1103" s="4" t="s">
        <v>777</v>
      </c>
      <c r="C1103" s="3">
        <v>0</v>
      </c>
      <c r="D1103" s="3">
        <v>0</v>
      </c>
      <c r="E1103" s="3">
        <v>0</v>
      </c>
      <c r="F1103" s="3">
        <v>0</v>
      </c>
      <c r="G1103" s="3">
        <v>0</v>
      </c>
      <c r="H1103" s="315">
        <v>0</v>
      </c>
      <c r="I1103" s="2">
        <f t="shared" si="21"/>
        <v>0</v>
      </c>
    </row>
    <row r="1104" spans="1:10" x14ac:dyDescent="0.25">
      <c r="A1104" s="5">
        <v>360000</v>
      </c>
      <c r="B1104" s="4" t="s">
        <v>791</v>
      </c>
      <c r="C1104" s="3">
        <v>6554859121.2700005</v>
      </c>
      <c r="D1104" s="3">
        <v>6554859121.2700005</v>
      </c>
      <c r="E1104" s="3">
        <v>6554859121.2700005</v>
      </c>
      <c r="F1104" s="3">
        <v>1734725285.0799999</v>
      </c>
      <c r="G1104" s="3">
        <v>1734725285.0799999</v>
      </c>
      <c r="H1104" s="315">
        <v>1734725285.0799999</v>
      </c>
      <c r="I1104" s="2">
        <f t="shared" si="21"/>
        <v>6554859121.2700005</v>
      </c>
    </row>
    <row r="1105" spans="1:9" x14ac:dyDescent="0.25">
      <c r="A1105" s="5">
        <v>360500</v>
      </c>
      <c r="B1105" s="4" t="s">
        <v>775</v>
      </c>
      <c r="C1105" s="3">
        <v>6554859121.2700005</v>
      </c>
      <c r="D1105" s="3">
        <v>6554859121.2700005</v>
      </c>
      <c r="E1105" s="3">
        <v>6554859121.2700005</v>
      </c>
      <c r="F1105" s="3">
        <v>1734725285.0799999</v>
      </c>
      <c r="G1105" s="3">
        <v>1734725285.0799999</v>
      </c>
      <c r="H1105" s="315">
        <v>1734725285.0799999</v>
      </c>
      <c r="I1105" s="2">
        <f t="shared" si="21"/>
        <v>6554859121.2700005</v>
      </c>
    </row>
    <row r="1106" spans="1:9" hidden="1" x14ac:dyDescent="0.25">
      <c r="A1106" s="5">
        <v>361000</v>
      </c>
      <c r="B1106" s="4" t="s">
        <v>777</v>
      </c>
      <c r="C1106" s="3">
        <v>0</v>
      </c>
      <c r="D1106" s="3">
        <v>0</v>
      </c>
      <c r="E1106" s="3">
        <v>0</v>
      </c>
      <c r="F1106" s="3">
        <v>0</v>
      </c>
      <c r="G1106" s="3">
        <v>0</v>
      </c>
      <c r="H1106" s="315">
        <v>0</v>
      </c>
      <c r="I1106" s="2">
        <f t="shared" si="21"/>
        <v>0</v>
      </c>
    </row>
    <row r="1107" spans="1:9" hidden="1" x14ac:dyDescent="0.25">
      <c r="A1107" s="5">
        <v>370000</v>
      </c>
      <c r="B1107" s="4" t="s">
        <v>790</v>
      </c>
      <c r="C1107" s="3">
        <v>0</v>
      </c>
      <c r="D1107" s="3">
        <v>0</v>
      </c>
      <c r="E1107" s="3">
        <v>0</v>
      </c>
      <c r="F1107" s="3">
        <v>0</v>
      </c>
      <c r="G1107" s="3">
        <v>0</v>
      </c>
      <c r="H1107" s="315">
        <v>0</v>
      </c>
      <c r="I1107" s="2">
        <f t="shared" si="21"/>
        <v>0</v>
      </c>
    </row>
    <row r="1108" spans="1:9" hidden="1" x14ac:dyDescent="0.25">
      <c r="A1108" s="5">
        <v>370500</v>
      </c>
      <c r="B1108" s="4" t="s">
        <v>789</v>
      </c>
      <c r="C1108" s="3">
        <v>0</v>
      </c>
      <c r="D1108" s="3">
        <v>0</v>
      </c>
      <c r="E1108" s="3">
        <v>0</v>
      </c>
      <c r="F1108" s="3">
        <v>0</v>
      </c>
      <c r="G1108" s="3">
        <v>0</v>
      </c>
      <c r="H1108" s="315">
        <v>0</v>
      </c>
      <c r="I1108" s="2">
        <f t="shared" si="21"/>
        <v>0</v>
      </c>
    </row>
    <row r="1109" spans="1:9" hidden="1" x14ac:dyDescent="0.25">
      <c r="A1109" s="5">
        <v>371000</v>
      </c>
      <c r="B1109" s="4" t="s">
        <v>788</v>
      </c>
      <c r="C1109" s="3">
        <v>0</v>
      </c>
      <c r="D1109" s="3">
        <v>0</v>
      </c>
      <c r="E1109" s="3">
        <v>0</v>
      </c>
      <c r="F1109" s="3">
        <v>0</v>
      </c>
      <c r="G1109" s="3">
        <v>0</v>
      </c>
      <c r="H1109" s="315">
        <v>0</v>
      </c>
      <c r="I1109" s="2">
        <f t="shared" si="21"/>
        <v>0</v>
      </c>
    </row>
    <row r="1110" spans="1:9" hidden="1" x14ac:dyDescent="0.25">
      <c r="A1110" s="5">
        <v>371500</v>
      </c>
      <c r="B1110" s="4" t="s">
        <v>787</v>
      </c>
      <c r="C1110" s="3">
        <v>0</v>
      </c>
      <c r="D1110" s="3">
        <v>0</v>
      </c>
      <c r="E1110" s="3">
        <v>0</v>
      </c>
      <c r="F1110" s="3">
        <v>0</v>
      </c>
      <c r="G1110" s="3">
        <v>0</v>
      </c>
      <c r="H1110" s="315">
        <v>0</v>
      </c>
      <c r="I1110" s="2">
        <f t="shared" si="21"/>
        <v>0</v>
      </c>
    </row>
    <row r="1111" spans="1:9" hidden="1" x14ac:dyDescent="0.25">
      <c r="A1111" s="5">
        <v>371505</v>
      </c>
      <c r="B1111" s="4" t="s">
        <v>786</v>
      </c>
      <c r="C1111" s="3">
        <v>0</v>
      </c>
      <c r="D1111" s="3">
        <v>0</v>
      </c>
      <c r="E1111" s="3">
        <v>0</v>
      </c>
      <c r="F1111" s="3">
        <v>0</v>
      </c>
      <c r="G1111" s="3">
        <v>0</v>
      </c>
      <c r="H1111" s="315">
        <v>0</v>
      </c>
      <c r="I1111" s="2">
        <f t="shared" si="21"/>
        <v>0</v>
      </c>
    </row>
    <row r="1112" spans="1:9" hidden="1" x14ac:dyDescent="0.25">
      <c r="A1112" s="5">
        <v>371510</v>
      </c>
      <c r="B1112" s="4" t="s">
        <v>785</v>
      </c>
      <c r="C1112" s="3">
        <v>0</v>
      </c>
      <c r="D1112" s="3">
        <v>0</v>
      </c>
      <c r="E1112" s="3">
        <v>0</v>
      </c>
      <c r="F1112" s="3">
        <v>0</v>
      </c>
      <c r="G1112" s="3">
        <v>0</v>
      </c>
      <c r="H1112" s="315">
        <v>0</v>
      </c>
      <c r="I1112" s="2">
        <f t="shared" si="21"/>
        <v>0</v>
      </c>
    </row>
    <row r="1113" spans="1:9" hidden="1" x14ac:dyDescent="0.25">
      <c r="A1113" s="5">
        <v>372000</v>
      </c>
      <c r="B1113" s="4" t="s">
        <v>784</v>
      </c>
      <c r="C1113" s="3">
        <v>0</v>
      </c>
      <c r="D1113" s="3">
        <v>0</v>
      </c>
      <c r="E1113" s="3">
        <v>0</v>
      </c>
      <c r="F1113" s="3">
        <v>0</v>
      </c>
      <c r="G1113" s="3">
        <v>0</v>
      </c>
      <c r="H1113" s="315">
        <v>0</v>
      </c>
      <c r="I1113" s="2">
        <f t="shared" si="21"/>
        <v>0</v>
      </c>
    </row>
    <row r="1114" spans="1:9" hidden="1" x14ac:dyDescent="0.25">
      <c r="A1114" s="5">
        <v>372500</v>
      </c>
      <c r="B1114" s="4" t="s">
        <v>783</v>
      </c>
      <c r="C1114" s="3">
        <v>0</v>
      </c>
      <c r="D1114" s="3">
        <v>0</v>
      </c>
      <c r="E1114" s="3">
        <v>0</v>
      </c>
      <c r="F1114" s="3">
        <v>0</v>
      </c>
      <c r="G1114" s="3">
        <v>0</v>
      </c>
      <c r="H1114" s="315">
        <v>0</v>
      </c>
      <c r="I1114" s="2">
        <f t="shared" si="21"/>
        <v>0</v>
      </c>
    </row>
    <row r="1115" spans="1:9" hidden="1" x14ac:dyDescent="0.25">
      <c r="A1115" s="5">
        <v>373000</v>
      </c>
      <c r="B1115" s="4" t="s">
        <v>782</v>
      </c>
      <c r="C1115" s="3">
        <v>0</v>
      </c>
      <c r="D1115" s="3">
        <v>0</v>
      </c>
      <c r="E1115" s="3">
        <v>0</v>
      </c>
      <c r="F1115" s="3">
        <v>0</v>
      </c>
      <c r="G1115" s="3">
        <v>0</v>
      </c>
      <c r="H1115" s="315">
        <v>0</v>
      </c>
      <c r="I1115" s="2">
        <f t="shared" si="21"/>
        <v>0</v>
      </c>
    </row>
    <row r="1116" spans="1:9" hidden="1" x14ac:dyDescent="0.25">
      <c r="A1116" s="5">
        <v>373500</v>
      </c>
      <c r="B1116" s="4" t="s">
        <v>781</v>
      </c>
      <c r="C1116" s="3">
        <v>0</v>
      </c>
      <c r="D1116" s="3">
        <v>0</v>
      </c>
      <c r="E1116" s="3">
        <v>0</v>
      </c>
      <c r="F1116" s="3">
        <v>0</v>
      </c>
      <c r="G1116" s="3">
        <v>0</v>
      </c>
      <c r="H1116" s="315">
        <v>0</v>
      </c>
      <c r="I1116" s="2">
        <f t="shared" si="21"/>
        <v>0</v>
      </c>
    </row>
    <row r="1117" spans="1:9" hidden="1" x14ac:dyDescent="0.25">
      <c r="A1117" s="5">
        <v>374000</v>
      </c>
      <c r="B1117" s="4" t="s">
        <v>780</v>
      </c>
      <c r="C1117" s="3">
        <v>0</v>
      </c>
      <c r="D1117" s="3">
        <v>0</v>
      </c>
      <c r="E1117" s="3">
        <v>0</v>
      </c>
      <c r="F1117" s="3">
        <v>0</v>
      </c>
      <c r="G1117" s="3">
        <v>0</v>
      </c>
      <c r="H1117" s="315">
        <v>0</v>
      </c>
      <c r="I1117" s="2">
        <f t="shared" si="21"/>
        <v>0</v>
      </c>
    </row>
    <row r="1118" spans="1:9" hidden="1" x14ac:dyDescent="0.25">
      <c r="A1118" s="5">
        <v>374500</v>
      </c>
      <c r="B1118" s="4" t="s">
        <v>779</v>
      </c>
      <c r="C1118" s="3">
        <v>0</v>
      </c>
      <c r="D1118" s="3">
        <v>0</v>
      </c>
      <c r="E1118" s="3">
        <v>0</v>
      </c>
      <c r="F1118" s="3">
        <v>0</v>
      </c>
      <c r="G1118" s="3">
        <v>0</v>
      </c>
      <c r="H1118" s="315">
        <v>0</v>
      </c>
      <c r="I1118" s="2">
        <f t="shared" si="21"/>
        <v>0</v>
      </c>
    </row>
    <row r="1119" spans="1:9" hidden="1" x14ac:dyDescent="0.25">
      <c r="A1119" s="5">
        <v>380000</v>
      </c>
      <c r="B1119" s="4" t="s">
        <v>778</v>
      </c>
      <c r="C1119" s="3">
        <v>0</v>
      </c>
      <c r="D1119" s="3">
        <v>0</v>
      </c>
      <c r="E1119" s="3">
        <v>0</v>
      </c>
      <c r="F1119" s="3">
        <v>0</v>
      </c>
      <c r="G1119" s="3">
        <v>0</v>
      </c>
      <c r="H1119" s="315">
        <v>0</v>
      </c>
      <c r="I1119" s="2">
        <f t="shared" si="21"/>
        <v>0</v>
      </c>
    </row>
    <row r="1120" spans="1:9" hidden="1" x14ac:dyDescent="0.25">
      <c r="A1120" s="5">
        <v>380500</v>
      </c>
      <c r="B1120" s="4" t="s">
        <v>775</v>
      </c>
      <c r="C1120" s="3">
        <v>0</v>
      </c>
      <c r="D1120" s="3">
        <v>0</v>
      </c>
      <c r="E1120" s="3">
        <v>0</v>
      </c>
      <c r="F1120" s="3">
        <v>0</v>
      </c>
      <c r="G1120" s="3">
        <v>0</v>
      </c>
      <c r="H1120" s="315">
        <v>0</v>
      </c>
      <c r="I1120" s="2">
        <f t="shared" si="21"/>
        <v>0</v>
      </c>
    </row>
    <row r="1121" spans="1:9" hidden="1" x14ac:dyDescent="0.25">
      <c r="A1121" s="5">
        <v>381000</v>
      </c>
      <c r="B1121" s="4" t="s">
        <v>777</v>
      </c>
      <c r="C1121" s="3">
        <v>0</v>
      </c>
      <c r="D1121" s="3">
        <v>0</v>
      </c>
      <c r="E1121" s="3">
        <v>0</v>
      </c>
      <c r="F1121" s="3">
        <v>0</v>
      </c>
      <c r="G1121" s="3">
        <v>0</v>
      </c>
      <c r="H1121" s="315">
        <v>0</v>
      </c>
      <c r="I1121" s="2">
        <f t="shared" si="21"/>
        <v>0</v>
      </c>
    </row>
    <row r="1122" spans="1:9" x14ac:dyDescent="0.25">
      <c r="A1122" s="5">
        <v>390000</v>
      </c>
      <c r="B1122" s="4" t="s">
        <v>776</v>
      </c>
      <c r="C1122" s="3">
        <v>513349850.17000002</v>
      </c>
      <c r="D1122" s="3">
        <v>513349850.17000002</v>
      </c>
      <c r="E1122" s="3">
        <v>513349850.17000002</v>
      </c>
      <c r="F1122" s="3">
        <v>513349850.17000002</v>
      </c>
      <c r="G1122" s="3">
        <v>513349850.17000002</v>
      </c>
      <c r="H1122" s="315">
        <v>513349850.17000002</v>
      </c>
      <c r="I1122" s="2">
        <f t="shared" si="21"/>
        <v>513349850.17000002</v>
      </c>
    </row>
    <row r="1123" spans="1:9" x14ac:dyDescent="0.25">
      <c r="A1123" s="5">
        <v>390500</v>
      </c>
      <c r="B1123" s="4" t="s">
        <v>775</v>
      </c>
      <c r="C1123" s="3">
        <v>513349850.17000002</v>
      </c>
      <c r="D1123" s="3">
        <v>513349850.17000002</v>
      </c>
      <c r="E1123" s="3">
        <v>513349850.17000002</v>
      </c>
      <c r="F1123" s="3">
        <v>513349850.17000002</v>
      </c>
      <c r="G1123" s="3">
        <v>513349850.17000002</v>
      </c>
      <c r="H1123" s="315">
        <v>513349850.17000002</v>
      </c>
      <c r="I1123" s="2">
        <f t="shared" si="21"/>
        <v>513349850.17000002</v>
      </c>
    </row>
    <row r="1124" spans="1:9" hidden="1" x14ac:dyDescent="0.25">
      <c r="A1124" s="5">
        <v>391000</v>
      </c>
      <c r="B1124" s="4" t="s">
        <v>774</v>
      </c>
      <c r="C1124" s="3">
        <v>0</v>
      </c>
      <c r="D1124" s="3">
        <v>0</v>
      </c>
      <c r="E1124" s="3">
        <v>0</v>
      </c>
      <c r="F1124" s="3">
        <v>0</v>
      </c>
      <c r="G1124" s="3">
        <v>0</v>
      </c>
      <c r="H1124" s="315">
        <v>0</v>
      </c>
      <c r="I1124" s="2">
        <f t="shared" si="21"/>
        <v>0</v>
      </c>
    </row>
    <row r="1125" spans="1:9" x14ac:dyDescent="0.25">
      <c r="A1125" s="5">
        <v>400000</v>
      </c>
      <c r="B1125" s="4" t="s">
        <v>773</v>
      </c>
      <c r="C1125" s="3">
        <v>24265694755.939999</v>
      </c>
      <c r="D1125" s="3">
        <v>26839175770.689999</v>
      </c>
      <c r="E1125" s="3">
        <v>28764353462.080002</v>
      </c>
      <c r="F1125" s="3">
        <v>30285301045.75</v>
      </c>
      <c r="G1125" s="3">
        <v>30152800059.75</v>
      </c>
      <c r="H1125" s="315">
        <v>24548949491.52</v>
      </c>
      <c r="I1125" s="2">
        <f t="shared" si="21"/>
        <v>30285301045.75</v>
      </c>
    </row>
    <row r="1126" spans="1:9" x14ac:dyDescent="0.25">
      <c r="A1126" s="5">
        <v>410000</v>
      </c>
      <c r="B1126" s="4" t="s">
        <v>772</v>
      </c>
      <c r="C1126" s="3">
        <v>23533264704.130001</v>
      </c>
      <c r="D1126" s="3">
        <v>26178764444.799999</v>
      </c>
      <c r="E1126" s="3">
        <v>28279770840.98</v>
      </c>
      <c r="F1126" s="3">
        <v>29660474879.459999</v>
      </c>
      <c r="G1126" s="3">
        <v>29670871436.57</v>
      </c>
      <c r="H1126" s="315">
        <v>23808347317.25</v>
      </c>
      <c r="I1126" s="2">
        <f t="shared" si="21"/>
        <v>29670871436.57</v>
      </c>
    </row>
    <row r="1127" spans="1:9" hidden="1" x14ac:dyDescent="0.25">
      <c r="A1127" s="5">
        <v>410500</v>
      </c>
      <c r="B1127" s="4" t="s">
        <v>415</v>
      </c>
      <c r="C1127" s="3">
        <v>0</v>
      </c>
      <c r="D1127" s="3">
        <v>0</v>
      </c>
      <c r="E1127" s="3">
        <v>0</v>
      </c>
      <c r="F1127" s="3">
        <v>0</v>
      </c>
      <c r="G1127" s="3">
        <v>0</v>
      </c>
      <c r="H1127" s="315">
        <v>0</v>
      </c>
      <c r="I1127" s="2">
        <f t="shared" si="21"/>
        <v>0</v>
      </c>
    </row>
    <row r="1128" spans="1:9" hidden="1" x14ac:dyDescent="0.25">
      <c r="A1128" s="5">
        <v>410505</v>
      </c>
      <c r="B1128" s="4" t="s">
        <v>414</v>
      </c>
      <c r="C1128" s="3">
        <v>0</v>
      </c>
      <c r="D1128" s="3">
        <v>0</v>
      </c>
      <c r="E1128" s="3">
        <v>0</v>
      </c>
      <c r="F1128" s="3">
        <v>0</v>
      </c>
      <c r="G1128" s="3">
        <v>0</v>
      </c>
      <c r="H1128" s="315">
        <v>0</v>
      </c>
      <c r="I1128" s="2">
        <f t="shared" si="21"/>
        <v>0</v>
      </c>
    </row>
    <row r="1129" spans="1:9" hidden="1" x14ac:dyDescent="0.25">
      <c r="A1129" s="5">
        <v>410510</v>
      </c>
      <c r="B1129" s="4" t="s">
        <v>413</v>
      </c>
      <c r="C1129" s="3">
        <v>0</v>
      </c>
      <c r="D1129" s="3">
        <v>0</v>
      </c>
      <c r="E1129" s="3">
        <v>0</v>
      </c>
      <c r="F1129" s="3">
        <v>0</v>
      </c>
      <c r="G1129" s="3">
        <v>0</v>
      </c>
      <c r="H1129" s="315">
        <v>0</v>
      </c>
      <c r="I1129" s="2">
        <f t="shared" si="21"/>
        <v>0</v>
      </c>
    </row>
    <row r="1130" spans="1:9" hidden="1" x14ac:dyDescent="0.25">
      <c r="A1130" s="5">
        <v>410515</v>
      </c>
      <c r="B1130" s="4" t="s">
        <v>412</v>
      </c>
      <c r="C1130" s="3">
        <v>0</v>
      </c>
      <c r="D1130" s="3">
        <v>0</v>
      </c>
      <c r="E1130" s="3">
        <v>0</v>
      </c>
      <c r="F1130" s="3">
        <v>0</v>
      </c>
      <c r="G1130" s="3">
        <v>0</v>
      </c>
      <c r="H1130" s="315">
        <v>0</v>
      </c>
      <c r="I1130" s="2">
        <f t="shared" si="21"/>
        <v>0</v>
      </c>
    </row>
    <row r="1131" spans="1:9" hidden="1" x14ac:dyDescent="0.25">
      <c r="A1131" s="5">
        <v>410520</v>
      </c>
      <c r="B1131" s="4" t="s">
        <v>411</v>
      </c>
      <c r="C1131" s="3">
        <v>0</v>
      </c>
      <c r="D1131" s="3">
        <v>0</v>
      </c>
      <c r="E1131" s="3">
        <v>0</v>
      </c>
      <c r="F1131" s="3">
        <v>0</v>
      </c>
      <c r="G1131" s="3">
        <v>0</v>
      </c>
      <c r="H1131" s="315">
        <v>0</v>
      </c>
      <c r="I1131" s="2">
        <f t="shared" si="21"/>
        <v>0</v>
      </c>
    </row>
    <row r="1132" spans="1:9" hidden="1" x14ac:dyDescent="0.25">
      <c r="A1132" s="5">
        <v>410525</v>
      </c>
      <c r="B1132" s="4" t="s">
        <v>410</v>
      </c>
      <c r="C1132" s="3">
        <v>0</v>
      </c>
      <c r="D1132" s="3">
        <v>0</v>
      </c>
      <c r="E1132" s="3">
        <v>0</v>
      </c>
      <c r="F1132" s="3">
        <v>0</v>
      </c>
      <c r="G1132" s="3">
        <v>0</v>
      </c>
      <c r="H1132" s="315">
        <v>0</v>
      </c>
      <c r="I1132" s="2">
        <f t="shared" si="21"/>
        <v>0</v>
      </c>
    </row>
    <row r="1133" spans="1:9" hidden="1" x14ac:dyDescent="0.25">
      <c r="A1133" s="5">
        <v>410530</v>
      </c>
      <c r="B1133" s="4" t="s">
        <v>409</v>
      </c>
      <c r="C1133" s="3">
        <v>0</v>
      </c>
      <c r="D1133" s="3">
        <v>0</v>
      </c>
      <c r="E1133" s="3">
        <v>0</v>
      </c>
      <c r="F1133" s="3">
        <v>0</v>
      </c>
      <c r="G1133" s="3">
        <v>0</v>
      </c>
      <c r="H1133" s="315">
        <v>0</v>
      </c>
      <c r="I1133" s="2">
        <f t="shared" si="21"/>
        <v>0</v>
      </c>
    </row>
    <row r="1134" spans="1:9" hidden="1" x14ac:dyDescent="0.25">
      <c r="A1134" s="5">
        <v>410535</v>
      </c>
      <c r="B1134" s="4" t="s">
        <v>408</v>
      </c>
      <c r="C1134" s="3">
        <v>0</v>
      </c>
      <c r="D1134" s="3">
        <v>0</v>
      </c>
      <c r="E1134" s="3">
        <v>0</v>
      </c>
      <c r="F1134" s="3">
        <v>0</v>
      </c>
      <c r="G1134" s="3">
        <v>0</v>
      </c>
      <c r="H1134" s="315">
        <v>0</v>
      </c>
      <c r="I1134" s="2">
        <f t="shared" si="21"/>
        <v>0</v>
      </c>
    </row>
    <row r="1135" spans="1:9" hidden="1" x14ac:dyDescent="0.25">
      <c r="A1135" s="5">
        <v>410540</v>
      </c>
      <c r="B1135" s="4" t="s">
        <v>407</v>
      </c>
      <c r="C1135" s="3">
        <v>0</v>
      </c>
      <c r="D1135" s="3">
        <v>0</v>
      </c>
      <c r="E1135" s="3">
        <v>0</v>
      </c>
      <c r="F1135" s="3">
        <v>0</v>
      </c>
      <c r="G1135" s="3">
        <v>0</v>
      </c>
      <c r="H1135" s="315">
        <v>0</v>
      </c>
      <c r="I1135" s="2">
        <f t="shared" si="21"/>
        <v>0</v>
      </c>
    </row>
    <row r="1136" spans="1:9" hidden="1" x14ac:dyDescent="0.25">
      <c r="A1136" s="5">
        <v>410545</v>
      </c>
      <c r="B1136" s="4" t="s">
        <v>406</v>
      </c>
      <c r="C1136" s="3">
        <v>0</v>
      </c>
      <c r="D1136" s="3">
        <v>0</v>
      </c>
      <c r="E1136" s="3">
        <v>0</v>
      </c>
      <c r="F1136" s="3">
        <v>0</v>
      </c>
      <c r="G1136" s="3">
        <v>0</v>
      </c>
      <c r="H1136" s="315">
        <v>0</v>
      </c>
      <c r="I1136" s="2">
        <f t="shared" si="21"/>
        <v>0</v>
      </c>
    </row>
    <row r="1137" spans="1:9" hidden="1" x14ac:dyDescent="0.25">
      <c r="A1137" s="5">
        <v>410550</v>
      </c>
      <c r="B1137" s="4" t="s">
        <v>405</v>
      </c>
      <c r="C1137" s="3">
        <v>0</v>
      </c>
      <c r="D1137" s="3">
        <v>0</v>
      </c>
      <c r="E1137" s="3">
        <v>0</v>
      </c>
      <c r="F1137" s="3">
        <v>0</v>
      </c>
      <c r="G1137" s="3">
        <v>0</v>
      </c>
      <c r="H1137" s="315">
        <v>0</v>
      </c>
      <c r="I1137" s="2">
        <f t="shared" si="21"/>
        <v>0</v>
      </c>
    </row>
    <row r="1138" spans="1:9" hidden="1" x14ac:dyDescent="0.25">
      <c r="A1138" s="5">
        <v>410555</v>
      </c>
      <c r="B1138" s="4" t="s">
        <v>404</v>
      </c>
      <c r="C1138" s="3">
        <v>0</v>
      </c>
      <c r="D1138" s="3">
        <v>0</v>
      </c>
      <c r="E1138" s="3">
        <v>0</v>
      </c>
      <c r="F1138" s="3">
        <v>0</v>
      </c>
      <c r="G1138" s="3">
        <v>0</v>
      </c>
      <c r="H1138" s="315">
        <v>0</v>
      </c>
      <c r="I1138" s="2">
        <f t="shared" si="21"/>
        <v>0</v>
      </c>
    </row>
    <row r="1139" spans="1:9" hidden="1" x14ac:dyDescent="0.25">
      <c r="A1139" s="5">
        <v>410560</v>
      </c>
      <c r="B1139" s="4" t="s">
        <v>403</v>
      </c>
      <c r="C1139" s="3">
        <v>0</v>
      </c>
      <c r="D1139" s="3">
        <v>0</v>
      </c>
      <c r="E1139" s="3">
        <v>0</v>
      </c>
      <c r="F1139" s="3">
        <v>0</v>
      </c>
      <c r="G1139" s="3">
        <v>0</v>
      </c>
      <c r="H1139" s="315">
        <v>0</v>
      </c>
      <c r="I1139" s="2">
        <f t="shared" si="21"/>
        <v>0</v>
      </c>
    </row>
    <row r="1140" spans="1:9" hidden="1" x14ac:dyDescent="0.25">
      <c r="A1140" s="5">
        <v>410565</v>
      </c>
      <c r="B1140" s="4" t="s">
        <v>402</v>
      </c>
      <c r="C1140" s="3">
        <v>0</v>
      </c>
      <c r="D1140" s="3">
        <v>0</v>
      </c>
      <c r="E1140" s="3">
        <v>0</v>
      </c>
      <c r="F1140" s="3">
        <v>0</v>
      </c>
      <c r="G1140" s="3">
        <v>0</v>
      </c>
      <c r="H1140" s="315">
        <v>0</v>
      </c>
      <c r="I1140" s="2">
        <f t="shared" si="21"/>
        <v>0</v>
      </c>
    </row>
    <row r="1141" spans="1:9" hidden="1" x14ac:dyDescent="0.25">
      <c r="A1141" s="5">
        <v>410570</v>
      </c>
      <c r="B1141" s="4" t="s">
        <v>401</v>
      </c>
      <c r="C1141" s="3">
        <v>0</v>
      </c>
      <c r="D1141" s="3">
        <v>0</v>
      </c>
      <c r="E1141" s="3">
        <v>0</v>
      </c>
      <c r="F1141" s="3">
        <v>0</v>
      </c>
      <c r="G1141" s="3">
        <v>0</v>
      </c>
      <c r="H1141" s="315">
        <v>0</v>
      </c>
      <c r="I1141" s="2">
        <f t="shared" si="21"/>
        <v>0</v>
      </c>
    </row>
    <row r="1142" spans="1:9" hidden="1" x14ac:dyDescent="0.25">
      <c r="A1142" s="5">
        <v>410575</v>
      </c>
      <c r="B1142" s="4" t="s">
        <v>400</v>
      </c>
      <c r="C1142" s="3">
        <v>0</v>
      </c>
      <c r="D1142" s="3">
        <v>0</v>
      </c>
      <c r="E1142" s="3">
        <v>0</v>
      </c>
      <c r="F1142" s="3">
        <v>0</v>
      </c>
      <c r="G1142" s="3">
        <v>0</v>
      </c>
      <c r="H1142" s="315">
        <v>0</v>
      </c>
      <c r="I1142" s="2">
        <f t="shared" si="21"/>
        <v>0</v>
      </c>
    </row>
    <row r="1143" spans="1:9" hidden="1" x14ac:dyDescent="0.25">
      <c r="A1143" s="5">
        <v>410580</v>
      </c>
      <c r="B1143" s="4" t="s">
        <v>399</v>
      </c>
      <c r="C1143" s="3">
        <v>0</v>
      </c>
      <c r="D1143" s="3">
        <v>0</v>
      </c>
      <c r="E1143" s="3">
        <v>0</v>
      </c>
      <c r="F1143" s="3">
        <v>0</v>
      </c>
      <c r="G1143" s="3">
        <v>0</v>
      </c>
      <c r="H1143" s="315">
        <v>0</v>
      </c>
      <c r="I1143" s="2">
        <f t="shared" si="21"/>
        <v>0</v>
      </c>
    </row>
    <row r="1144" spans="1:9" hidden="1" x14ac:dyDescent="0.25">
      <c r="A1144" s="5">
        <v>411000</v>
      </c>
      <c r="B1144" s="4" t="s">
        <v>398</v>
      </c>
      <c r="C1144" s="3">
        <v>0</v>
      </c>
      <c r="D1144" s="3">
        <v>0</v>
      </c>
      <c r="E1144" s="3">
        <v>0</v>
      </c>
      <c r="F1144" s="3">
        <v>0</v>
      </c>
      <c r="G1144" s="3">
        <v>0</v>
      </c>
      <c r="H1144" s="315">
        <v>0</v>
      </c>
      <c r="I1144" s="2">
        <f t="shared" si="21"/>
        <v>0</v>
      </c>
    </row>
    <row r="1145" spans="1:9" hidden="1" x14ac:dyDescent="0.25">
      <c r="A1145" s="5">
        <v>411005</v>
      </c>
      <c r="B1145" s="4" t="s">
        <v>397</v>
      </c>
      <c r="C1145" s="3">
        <v>0</v>
      </c>
      <c r="D1145" s="3">
        <v>0</v>
      </c>
      <c r="E1145" s="3">
        <v>0</v>
      </c>
      <c r="F1145" s="3">
        <v>0</v>
      </c>
      <c r="G1145" s="3">
        <v>0</v>
      </c>
      <c r="H1145" s="315">
        <v>0</v>
      </c>
      <c r="I1145" s="2">
        <f t="shared" si="21"/>
        <v>0</v>
      </c>
    </row>
    <row r="1146" spans="1:9" hidden="1" x14ac:dyDescent="0.25">
      <c r="A1146" s="5">
        <v>411010</v>
      </c>
      <c r="B1146" s="4" t="s">
        <v>396</v>
      </c>
      <c r="C1146" s="3">
        <v>0</v>
      </c>
      <c r="D1146" s="3">
        <v>0</v>
      </c>
      <c r="E1146" s="3">
        <v>0</v>
      </c>
      <c r="F1146" s="3">
        <v>0</v>
      </c>
      <c r="G1146" s="3">
        <v>0</v>
      </c>
      <c r="H1146" s="315">
        <v>0</v>
      </c>
      <c r="I1146" s="2">
        <f t="shared" si="21"/>
        <v>0</v>
      </c>
    </row>
    <row r="1147" spans="1:9" hidden="1" x14ac:dyDescent="0.25">
      <c r="A1147" s="5">
        <v>411095</v>
      </c>
      <c r="B1147" s="4" t="s">
        <v>221</v>
      </c>
      <c r="C1147" s="3">
        <v>0</v>
      </c>
      <c r="D1147" s="3">
        <v>0</v>
      </c>
      <c r="E1147" s="3">
        <v>0</v>
      </c>
      <c r="F1147" s="3">
        <v>0</v>
      </c>
      <c r="G1147" s="3">
        <v>0</v>
      </c>
      <c r="H1147" s="315">
        <v>0</v>
      </c>
      <c r="I1147" s="2">
        <f t="shared" si="21"/>
        <v>0</v>
      </c>
    </row>
    <row r="1148" spans="1:9" hidden="1" x14ac:dyDescent="0.25">
      <c r="A1148" s="5">
        <v>411500</v>
      </c>
      <c r="B1148" s="4" t="s">
        <v>395</v>
      </c>
      <c r="C1148" s="3">
        <v>0</v>
      </c>
      <c r="D1148" s="3">
        <v>0</v>
      </c>
      <c r="E1148" s="3">
        <v>0</v>
      </c>
      <c r="F1148" s="3">
        <v>0</v>
      </c>
      <c r="G1148" s="3">
        <v>0</v>
      </c>
      <c r="H1148" s="315">
        <v>0</v>
      </c>
      <c r="I1148" s="2">
        <f t="shared" si="21"/>
        <v>0</v>
      </c>
    </row>
    <row r="1149" spans="1:9" hidden="1" x14ac:dyDescent="0.25">
      <c r="A1149" s="5">
        <v>411505</v>
      </c>
      <c r="B1149" s="4" t="s">
        <v>394</v>
      </c>
      <c r="C1149" s="3">
        <v>0</v>
      </c>
      <c r="D1149" s="3">
        <v>0</v>
      </c>
      <c r="E1149" s="3">
        <v>0</v>
      </c>
      <c r="F1149" s="3">
        <v>0</v>
      </c>
      <c r="G1149" s="3">
        <v>0</v>
      </c>
      <c r="H1149" s="315">
        <v>0</v>
      </c>
      <c r="I1149" s="2">
        <f t="shared" si="21"/>
        <v>0</v>
      </c>
    </row>
    <row r="1150" spans="1:9" hidden="1" x14ac:dyDescent="0.25">
      <c r="A1150" s="5">
        <v>411510</v>
      </c>
      <c r="B1150" s="4" t="s">
        <v>393</v>
      </c>
      <c r="C1150" s="3">
        <v>0</v>
      </c>
      <c r="D1150" s="3">
        <v>0</v>
      </c>
      <c r="E1150" s="3">
        <v>0</v>
      </c>
      <c r="F1150" s="3">
        <v>0</v>
      </c>
      <c r="G1150" s="3">
        <v>0</v>
      </c>
      <c r="H1150" s="315">
        <v>0</v>
      </c>
      <c r="I1150" s="2">
        <f t="shared" si="21"/>
        <v>0</v>
      </c>
    </row>
    <row r="1151" spans="1:9" hidden="1" x14ac:dyDescent="0.25">
      <c r="A1151" s="5">
        <v>411512</v>
      </c>
      <c r="B1151" s="4" t="s">
        <v>392</v>
      </c>
      <c r="C1151" s="3">
        <v>0</v>
      </c>
      <c r="D1151" s="3">
        <v>0</v>
      </c>
      <c r="E1151" s="3">
        <v>0</v>
      </c>
      <c r="F1151" s="3">
        <v>0</v>
      </c>
      <c r="G1151" s="3">
        <v>0</v>
      </c>
      <c r="H1151" s="315">
        <v>0</v>
      </c>
      <c r="I1151" s="2">
        <f t="shared" si="21"/>
        <v>0</v>
      </c>
    </row>
    <row r="1152" spans="1:9" hidden="1" x14ac:dyDescent="0.25">
      <c r="A1152" s="5">
        <v>411514</v>
      </c>
      <c r="B1152" s="4" t="s">
        <v>391</v>
      </c>
      <c r="C1152" s="3">
        <v>0</v>
      </c>
      <c r="D1152" s="3">
        <v>0</v>
      </c>
      <c r="E1152" s="3">
        <v>0</v>
      </c>
      <c r="F1152" s="3">
        <v>0</v>
      </c>
      <c r="G1152" s="3">
        <v>0</v>
      </c>
      <c r="H1152" s="315">
        <v>0</v>
      </c>
      <c r="I1152" s="2">
        <f t="shared" si="21"/>
        <v>0</v>
      </c>
    </row>
    <row r="1153" spans="1:9" hidden="1" x14ac:dyDescent="0.25">
      <c r="A1153" s="5">
        <v>411515</v>
      </c>
      <c r="B1153" s="4" t="s">
        <v>390</v>
      </c>
      <c r="C1153" s="3">
        <v>0</v>
      </c>
      <c r="D1153" s="3">
        <v>0</v>
      </c>
      <c r="E1153" s="3">
        <v>0</v>
      </c>
      <c r="F1153" s="3">
        <v>0</v>
      </c>
      <c r="G1153" s="3">
        <v>0</v>
      </c>
      <c r="H1153" s="315">
        <v>0</v>
      </c>
      <c r="I1153" s="2">
        <f t="shared" si="21"/>
        <v>0</v>
      </c>
    </row>
    <row r="1154" spans="1:9" hidden="1" x14ac:dyDescent="0.25">
      <c r="A1154" s="5">
        <v>411520</v>
      </c>
      <c r="B1154" s="4" t="s">
        <v>389</v>
      </c>
      <c r="C1154" s="3">
        <v>0</v>
      </c>
      <c r="D1154" s="3">
        <v>0</v>
      </c>
      <c r="E1154" s="3">
        <v>0</v>
      </c>
      <c r="F1154" s="3">
        <v>0</v>
      </c>
      <c r="G1154" s="3">
        <v>0</v>
      </c>
      <c r="H1154" s="315">
        <v>0</v>
      </c>
      <c r="I1154" s="2">
        <f t="shared" si="21"/>
        <v>0</v>
      </c>
    </row>
    <row r="1155" spans="1:9" hidden="1" x14ac:dyDescent="0.25">
      <c r="A1155" s="5">
        <v>411525</v>
      </c>
      <c r="B1155" s="4" t="s">
        <v>388</v>
      </c>
      <c r="C1155" s="3">
        <v>0</v>
      </c>
      <c r="D1155" s="3">
        <v>0</v>
      </c>
      <c r="E1155" s="3">
        <v>0</v>
      </c>
      <c r="F1155" s="3">
        <v>0</v>
      </c>
      <c r="G1155" s="3">
        <v>0</v>
      </c>
      <c r="H1155" s="315">
        <v>0</v>
      </c>
      <c r="I1155" s="2">
        <f t="shared" si="21"/>
        <v>0</v>
      </c>
    </row>
    <row r="1156" spans="1:9" hidden="1" x14ac:dyDescent="0.25">
      <c r="A1156" s="5">
        <v>411527</v>
      </c>
      <c r="B1156" s="4" t="s">
        <v>387</v>
      </c>
      <c r="C1156" s="3">
        <v>0</v>
      </c>
      <c r="D1156" s="3">
        <v>0</v>
      </c>
      <c r="E1156" s="3">
        <v>0</v>
      </c>
      <c r="F1156" s="3">
        <v>0</v>
      </c>
      <c r="G1156" s="3">
        <v>0</v>
      </c>
      <c r="H1156" s="315">
        <v>0</v>
      </c>
      <c r="I1156" s="2">
        <f t="shared" ref="I1156:I1219" si="22">MAX(C1156:H1156)</f>
        <v>0</v>
      </c>
    </row>
    <row r="1157" spans="1:9" hidden="1" x14ac:dyDescent="0.25">
      <c r="A1157" s="5">
        <v>411528</v>
      </c>
      <c r="B1157" s="4" t="s">
        <v>386</v>
      </c>
      <c r="C1157" s="3">
        <v>0</v>
      </c>
      <c r="D1157" s="3">
        <v>0</v>
      </c>
      <c r="E1157" s="3">
        <v>0</v>
      </c>
      <c r="F1157" s="3">
        <v>0</v>
      </c>
      <c r="G1157" s="3">
        <v>0</v>
      </c>
      <c r="H1157" s="315">
        <v>0</v>
      </c>
      <c r="I1157" s="2">
        <f t="shared" si="22"/>
        <v>0</v>
      </c>
    </row>
    <row r="1158" spans="1:9" hidden="1" x14ac:dyDescent="0.25">
      <c r="A1158" s="5">
        <v>411530</v>
      </c>
      <c r="B1158" s="4" t="s">
        <v>385</v>
      </c>
      <c r="C1158" s="3">
        <v>0</v>
      </c>
      <c r="D1158" s="3">
        <v>0</v>
      </c>
      <c r="E1158" s="3">
        <v>0</v>
      </c>
      <c r="F1158" s="3">
        <v>0</v>
      </c>
      <c r="G1158" s="3">
        <v>0</v>
      </c>
      <c r="H1158" s="315">
        <v>0</v>
      </c>
      <c r="I1158" s="2">
        <f t="shared" si="22"/>
        <v>0</v>
      </c>
    </row>
    <row r="1159" spans="1:9" hidden="1" x14ac:dyDescent="0.25">
      <c r="A1159" s="5">
        <v>411532</v>
      </c>
      <c r="B1159" s="4" t="s">
        <v>384</v>
      </c>
      <c r="C1159" s="3">
        <v>0</v>
      </c>
      <c r="D1159" s="3">
        <v>0</v>
      </c>
      <c r="E1159" s="3">
        <v>0</v>
      </c>
      <c r="F1159" s="3">
        <v>0</v>
      </c>
      <c r="G1159" s="3">
        <v>0</v>
      </c>
      <c r="H1159" s="315">
        <v>0</v>
      </c>
      <c r="I1159" s="2">
        <f t="shared" si="22"/>
        <v>0</v>
      </c>
    </row>
    <row r="1160" spans="1:9" hidden="1" x14ac:dyDescent="0.25">
      <c r="A1160" s="5">
        <v>411595</v>
      </c>
      <c r="B1160" s="4" t="s">
        <v>221</v>
      </c>
      <c r="C1160" s="3">
        <v>0</v>
      </c>
      <c r="D1160" s="3">
        <v>0</v>
      </c>
      <c r="E1160" s="3">
        <v>0</v>
      </c>
      <c r="F1160" s="3">
        <v>0</v>
      </c>
      <c r="G1160" s="3">
        <v>0</v>
      </c>
      <c r="H1160" s="315">
        <v>0</v>
      </c>
      <c r="I1160" s="2">
        <f t="shared" si="22"/>
        <v>0</v>
      </c>
    </row>
    <row r="1161" spans="1:9" hidden="1" x14ac:dyDescent="0.25">
      <c r="A1161" s="5">
        <v>412000</v>
      </c>
      <c r="B1161" s="4" t="s">
        <v>383</v>
      </c>
      <c r="C1161" s="3">
        <v>0</v>
      </c>
      <c r="D1161" s="3">
        <v>0</v>
      </c>
      <c r="E1161" s="3">
        <v>0</v>
      </c>
      <c r="F1161" s="3">
        <v>0</v>
      </c>
      <c r="G1161" s="3">
        <v>0</v>
      </c>
      <c r="H1161" s="315">
        <v>0</v>
      </c>
      <c r="I1161" s="2">
        <f t="shared" si="22"/>
        <v>0</v>
      </c>
    </row>
    <row r="1162" spans="1:9" hidden="1" x14ac:dyDescent="0.25">
      <c r="A1162" s="5">
        <v>412001</v>
      </c>
      <c r="B1162" s="4" t="s">
        <v>382</v>
      </c>
      <c r="C1162" s="3">
        <v>0</v>
      </c>
      <c r="D1162" s="3">
        <v>0</v>
      </c>
      <c r="E1162" s="3">
        <v>0</v>
      </c>
      <c r="F1162" s="3">
        <v>0</v>
      </c>
      <c r="G1162" s="3">
        <v>0</v>
      </c>
      <c r="H1162" s="315">
        <v>0</v>
      </c>
      <c r="I1162" s="2">
        <f t="shared" si="22"/>
        <v>0</v>
      </c>
    </row>
    <row r="1163" spans="1:9" hidden="1" x14ac:dyDescent="0.25">
      <c r="A1163" s="5">
        <v>412002</v>
      </c>
      <c r="B1163" s="4" t="s">
        <v>381</v>
      </c>
      <c r="C1163" s="3">
        <v>0</v>
      </c>
      <c r="D1163" s="3">
        <v>0</v>
      </c>
      <c r="E1163" s="3">
        <v>0</v>
      </c>
      <c r="F1163" s="3">
        <v>0</v>
      </c>
      <c r="G1163" s="3">
        <v>0</v>
      </c>
      <c r="H1163" s="315">
        <v>0</v>
      </c>
      <c r="I1163" s="2">
        <f t="shared" si="22"/>
        <v>0</v>
      </c>
    </row>
    <row r="1164" spans="1:9" hidden="1" x14ac:dyDescent="0.25">
      <c r="A1164" s="5">
        <v>412003</v>
      </c>
      <c r="B1164" s="4" t="s">
        <v>380</v>
      </c>
      <c r="C1164" s="3">
        <v>0</v>
      </c>
      <c r="D1164" s="3">
        <v>0</v>
      </c>
      <c r="E1164" s="3">
        <v>0</v>
      </c>
      <c r="F1164" s="3">
        <v>0</v>
      </c>
      <c r="G1164" s="3">
        <v>0</v>
      </c>
      <c r="H1164" s="315">
        <v>0</v>
      </c>
      <c r="I1164" s="2">
        <f t="shared" si="22"/>
        <v>0</v>
      </c>
    </row>
    <row r="1165" spans="1:9" hidden="1" x14ac:dyDescent="0.25">
      <c r="A1165" s="5">
        <v>412004</v>
      </c>
      <c r="B1165" s="4" t="s">
        <v>379</v>
      </c>
      <c r="C1165" s="3">
        <v>0</v>
      </c>
      <c r="D1165" s="3">
        <v>0</v>
      </c>
      <c r="E1165" s="3">
        <v>0</v>
      </c>
      <c r="F1165" s="3">
        <v>0</v>
      </c>
      <c r="G1165" s="3">
        <v>0</v>
      </c>
      <c r="H1165" s="315">
        <v>0</v>
      </c>
      <c r="I1165" s="2">
        <f t="shared" si="22"/>
        <v>0</v>
      </c>
    </row>
    <row r="1166" spans="1:9" hidden="1" x14ac:dyDescent="0.25">
      <c r="A1166" s="5">
        <v>412005</v>
      </c>
      <c r="B1166" s="4" t="s">
        <v>378</v>
      </c>
      <c r="C1166" s="3">
        <v>0</v>
      </c>
      <c r="D1166" s="3">
        <v>0</v>
      </c>
      <c r="E1166" s="3">
        <v>0</v>
      </c>
      <c r="F1166" s="3">
        <v>0</v>
      </c>
      <c r="G1166" s="3">
        <v>0</v>
      </c>
      <c r="H1166" s="315">
        <v>0</v>
      </c>
      <c r="I1166" s="2">
        <f t="shared" si="22"/>
        <v>0</v>
      </c>
    </row>
    <row r="1167" spans="1:9" hidden="1" x14ac:dyDescent="0.25">
      <c r="A1167" s="5">
        <v>412006</v>
      </c>
      <c r="B1167" s="4" t="s">
        <v>377</v>
      </c>
      <c r="C1167" s="3">
        <v>0</v>
      </c>
      <c r="D1167" s="3">
        <v>0</v>
      </c>
      <c r="E1167" s="3">
        <v>0</v>
      </c>
      <c r="F1167" s="3">
        <v>0</v>
      </c>
      <c r="G1167" s="3">
        <v>0</v>
      </c>
      <c r="H1167" s="315">
        <v>0</v>
      </c>
      <c r="I1167" s="2">
        <f t="shared" si="22"/>
        <v>0</v>
      </c>
    </row>
    <row r="1168" spans="1:9" hidden="1" x14ac:dyDescent="0.25">
      <c r="A1168" s="5">
        <v>412007</v>
      </c>
      <c r="B1168" s="4" t="s">
        <v>376</v>
      </c>
      <c r="C1168" s="3">
        <v>0</v>
      </c>
      <c r="D1168" s="3">
        <v>0</v>
      </c>
      <c r="E1168" s="3">
        <v>0</v>
      </c>
      <c r="F1168" s="3">
        <v>0</v>
      </c>
      <c r="G1168" s="3">
        <v>0</v>
      </c>
      <c r="H1168" s="315">
        <v>0</v>
      </c>
      <c r="I1168" s="2">
        <f t="shared" si="22"/>
        <v>0</v>
      </c>
    </row>
    <row r="1169" spans="1:9" hidden="1" x14ac:dyDescent="0.25">
      <c r="A1169" s="5">
        <v>412008</v>
      </c>
      <c r="B1169" s="4" t="s">
        <v>375</v>
      </c>
      <c r="C1169" s="3">
        <v>0</v>
      </c>
      <c r="D1169" s="3">
        <v>0</v>
      </c>
      <c r="E1169" s="3">
        <v>0</v>
      </c>
      <c r="F1169" s="3">
        <v>0</v>
      </c>
      <c r="G1169" s="3">
        <v>0</v>
      </c>
      <c r="H1169" s="315">
        <v>0</v>
      </c>
      <c r="I1169" s="2">
        <f t="shared" si="22"/>
        <v>0</v>
      </c>
    </row>
    <row r="1170" spans="1:9" hidden="1" x14ac:dyDescent="0.25">
      <c r="A1170" s="5">
        <v>412009</v>
      </c>
      <c r="B1170" s="4" t="s">
        <v>374</v>
      </c>
      <c r="C1170" s="3">
        <v>0</v>
      </c>
      <c r="D1170" s="3">
        <v>0</v>
      </c>
      <c r="E1170" s="3">
        <v>0</v>
      </c>
      <c r="F1170" s="3">
        <v>0</v>
      </c>
      <c r="G1170" s="3">
        <v>0</v>
      </c>
      <c r="H1170" s="315">
        <v>0</v>
      </c>
      <c r="I1170" s="2">
        <f t="shared" si="22"/>
        <v>0</v>
      </c>
    </row>
    <row r="1171" spans="1:9" hidden="1" x14ac:dyDescent="0.25">
      <c r="A1171" s="5">
        <v>412010</v>
      </c>
      <c r="B1171" s="4" t="s">
        <v>373</v>
      </c>
      <c r="C1171" s="3">
        <v>0</v>
      </c>
      <c r="D1171" s="3">
        <v>0</v>
      </c>
      <c r="E1171" s="3">
        <v>0</v>
      </c>
      <c r="F1171" s="3">
        <v>0</v>
      </c>
      <c r="G1171" s="3">
        <v>0</v>
      </c>
      <c r="H1171" s="315">
        <v>0</v>
      </c>
      <c r="I1171" s="2">
        <f t="shared" si="22"/>
        <v>0</v>
      </c>
    </row>
    <row r="1172" spans="1:9" hidden="1" x14ac:dyDescent="0.25">
      <c r="A1172" s="5">
        <v>412011</v>
      </c>
      <c r="B1172" s="4" t="s">
        <v>372</v>
      </c>
      <c r="C1172" s="3">
        <v>0</v>
      </c>
      <c r="D1172" s="3">
        <v>0</v>
      </c>
      <c r="E1172" s="3">
        <v>0</v>
      </c>
      <c r="F1172" s="3">
        <v>0</v>
      </c>
      <c r="G1172" s="3">
        <v>0</v>
      </c>
      <c r="H1172" s="315">
        <v>0</v>
      </c>
      <c r="I1172" s="2">
        <f t="shared" si="22"/>
        <v>0</v>
      </c>
    </row>
    <row r="1173" spans="1:9" hidden="1" x14ac:dyDescent="0.25">
      <c r="A1173" s="5">
        <v>412012</v>
      </c>
      <c r="B1173" s="4" t="s">
        <v>371</v>
      </c>
      <c r="C1173" s="3">
        <v>0</v>
      </c>
      <c r="D1173" s="3">
        <v>0</v>
      </c>
      <c r="E1173" s="3">
        <v>0</v>
      </c>
      <c r="F1173" s="3">
        <v>0</v>
      </c>
      <c r="G1173" s="3">
        <v>0</v>
      </c>
      <c r="H1173" s="315">
        <v>0</v>
      </c>
      <c r="I1173" s="2">
        <f t="shared" si="22"/>
        <v>0</v>
      </c>
    </row>
    <row r="1174" spans="1:9" hidden="1" x14ac:dyDescent="0.25">
      <c r="A1174" s="5">
        <v>412013</v>
      </c>
      <c r="B1174" s="4" t="s">
        <v>370</v>
      </c>
      <c r="C1174" s="3">
        <v>0</v>
      </c>
      <c r="D1174" s="3">
        <v>0</v>
      </c>
      <c r="E1174" s="3">
        <v>0</v>
      </c>
      <c r="F1174" s="3">
        <v>0</v>
      </c>
      <c r="G1174" s="3">
        <v>0</v>
      </c>
      <c r="H1174" s="315">
        <v>0</v>
      </c>
      <c r="I1174" s="2">
        <f t="shared" si="22"/>
        <v>0</v>
      </c>
    </row>
    <row r="1175" spans="1:9" hidden="1" x14ac:dyDescent="0.25">
      <c r="A1175" s="5">
        <v>412014</v>
      </c>
      <c r="B1175" s="4" t="s">
        <v>369</v>
      </c>
      <c r="C1175" s="3">
        <v>0</v>
      </c>
      <c r="D1175" s="3">
        <v>0</v>
      </c>
      <c r="E1175" s="3">
        <v>0</v>
      </c>
      <c r="F1175" s="3">
        <v>0</v>
      </c>
      <c r="G1175" s="3">
        <v>0</v>
      </c>
      <c r="H1175" s="315">
        <v>0</v>
      </c>
      <c r="I1175" s="2">
        <f t="shared" si="22"/>
        <v>0</v>
      </c>
    </row>
    <row r="1176" spans="1:9" hidden="1" x14ac:dyDescent="0.25">
      <c r="A1176" s="5">
        <v>412015</v>
      </c>
      <c r="B1176" s="4" t="s">
        <v>368</v>
      </c>
      <c r="C1176" s="3">
        <v>0</v>
      </c>
      <c r="D1176" s="3">
        <v>0</v>
      </c>
      <c r="E1176" s="3">
        <v>0</v>
      </c>
      <c r="F1176" s="3">
        <v>0</v>
      </c>
      <c r="G1176" s="3">
        <v>0</v>
      </c>
      <c r="H1176" s="315">
        <v>0</v>
      </c>
      <c r="I1176" s="2">
        <f t="shared" si="22"/>
        <v>0</v>
      </c>
    </row>
    <row r="1177" spans="1:9" hidden="1" x14ac:dyDescent="0.25">
      <c r="A1177" s="5">
        <v>412016</v>
      </c>
      <c r="B1177" s="4" t="s">
        <v>367</v>
      </c>
      <c r="C1177" s="3">
        <v>0</v>
      </c>
      <c r="D1177" s="3">
        <v>0</v>
      </c>
      <c r="E1177" s="3">
        <v>0</v>
      </c>
      <c r="F1177" s="3">
        <v>0</v>
      </c>
      <c r="G1177" s="3">
        <v>0</v>
      </c>
      <c r="H1177" s="315">
        <v>0</v>
      </c>
      <c r="I1177" s="2">
        <f t="shared" si="22"/>
        <v>0</v>
      </c>
    </row>
    <row r="1178" spans="1:9" hidden="1" x14ac:dyDescent="0.25">
      <c r="A1178" s="5">
        <v>412017</v>
      </c>
      <c r="B1178" s="4" t="s">
        <v>366</v>
      </c>
      <c r="C1178" s="3">
        <v>0</v>
      </c>
      <c r="D1178" s="3">
        <v>0</v>
      </c>
      <c r="E1178" s="3">
        <v>0</v>
      </c>
      <c r="F1178" s="3">
        <v>0</v>
      </c>
      <c r="G1178" s="3">
        <v>0</v>
      </c>
      <c r="H1178" s="315">
        <v>0</v>
      </c>
      <c r="I1178" s="2">
        <f t="shared" si="22"/>
        <v>0</v>
      </c>
    </row>
    <row r="1179" spans="1:9" hidden="1" x14ac:dyDescent="0.25">
      <c r="A1179" s="5">
        <v>412018</v>
      </c>
      <c r="B1179" s="4" t="s">
        <v>365</v>
      </c>
      <c r="C1179" s="3">
        <v>0</v>
      </c>
      <c r="D1179" s="3">
        <v>0</v>
      </c>
      <c r="E1179" s="3">
        <v>0</v>
      </c>
      <c r="F1179" s="3">
        <v>0</v>
      </c>
      <c r="G1179" s="3">
        <v>0</v>
      </c>
      <c r="H1179" s="315">
        <v>0</v>
      </c>
      <c r="I1179" s="2">
        <f t="shared" si="22"/>
        <v>0</v>
      </c>
    </row>
    <row r="1180" spans="1:9" hidden="1" x14ac:dyDescent="0.25">
      <c r="A1180" s="5">
        <v>412019</v>
      </c>
      <c r="B1180" s="4" t="s">
        <v>364</v>
      </c>
      <c r="C1180" s="3">
        <v>0</v>
      </c>
      <c r="D1180" s="3">
        <v>0</v>
      </c>
      <c r="E1180" s="3">
        <v>0</v>
      </c>
      <c r="F1180" s="3">
        <v>0</v>
      </c>
      <c r="G1180" s="3">
        <v>0</v>
      </c>
      <c r="H1180" s="315">
        <v>0</v>
      </c>
      <c r="I1180" s="2">
        <f t="shared" si="22"/>
        <v>0</v>
      </c>
    </row>
    <row r="1181" spans="1:9" hidden="1" x14ac:dyDescent="0.25">
      <c r="A1181" s="5">
        <v>412020</v>
      </c>
      <c r="B1181" s="4" t="s">
        <v>363</v>
      </c>
      <c r="C1181" s="3">
        <v>0</v>
      </c>
      <c r="D1181" s="3">
        <v>0</v>
      </c>
      <c r="E1181" s="3">
        <v>0</v>
      </c>
      <c r="F1181" s="3">
        <v>0</v>
      </c>
      <c r="G1181" s="3">
        <v>0</v>
      </c>
      <c r="H1181" s="315">
        <v>0</v>
      </c>
      <c r="I1181" s="2">
        <f t="shared" si="22"/>
        <v>0</v>
      </c>
    </row>
    <row r="1182" spans="1:9" hidden="1" x14ac:dyDescent="0.25">
      <c r="A1182" s="5">
        <v>412021</v>
      </c>
      <c r="B1182" s="4" t="s">
        <v>362</v>
      </c>
      <c r="C1182" s="3">
        <v>0</v>
      </c>
      <c r="D1182" s="3">
        <v>0</v>
      </c>
      <c r="E1182" s="3">
        <v>0</v>
      </c>
      <c r="F1182" s="3">
        <v>0</v>
      </c>
      <c r="G1182" s="3">
        <v>0</v>
      </c>
      <c r="H1182" s="315">
        <v>0</v>
      </c>
      <c r="I1182" s="2">
        <f t="shared" si="22"/>
        <v>0</v>
      </c>
    </row>
    <row r="1183" spans="1:9" hidden="1" x14ac:dyDescent="0.25">
      <c r="A1183" s="5">
        <v>412022</v>
      </c>
      <c r="B1183" s="4" t="s">
        <v>361</v>
      </c>
      <c r="C1183" s="3">
        <v>0</v>
      </c>
      <c r="D1183" s="3">
        <v>0</v>
      </c>
      <c r="E1183" s="3">
        <v>0</v>
      </c>
      <c r="F1183" s="3">
        <v>0</v>
      </c>
      <c r="G1183" s="3">
        <v>0</v>
      </c>
      <c r="H1183" s="315">
        <v>0</v>
      </c>
      <c r="I1183" s="2">
        <f t="shared" si="22"/>
        <v>0</v>
      </c>
    </row>
    <row r="1184" spans="1:9" hidden="1" x14ac:dyDescent="0.25">
      <c r="A1184" s="5">
        <v>412023</v>
      </c>
      <c r="B1184" s="4" t="s">
        <v>360</v>
      </c>
      <c r="C1184" s="3">
        <v>0</v>
      </c>
      <c r="D1184" s="3">
        <v>0</v>
      </c>
      <c r="E1184" s="3">
        <v>0</v>
      </c>
      <c r="F1184" s="3">
        <v>0</v>
      </c>
      <c r="G1184" s="3">
        <v>0</v>
      </c>
      <c r="H1184" s="315">
        <v>0</v>
      </c>
      <c r="I1184" s="2">
        <f t="shared" si="22"/>
        <v>0</v>
      </c>
    </row>
    <row r="1185" spans="1:9" hidden="1" x14ac:dyDescent="0.25">
      <c r="A1185" s="5">
        <v>412024</v>
      </c>
      <c r="B1185" s="4" t="s">
        <v>359</v>
      </c>
      <c r="C1185" s="3">
        <v>0</v>
      </c>
      <c r="D1185" s="3">
        <v>0</v>
      </c>
      <c r="E1185" s="3">
        <v>0</v>
      </c>
      <c r="F1185" s="3">
        <v>0</v>
      </c>
      <c r="G1185" s="3">
        <v>0</v>
      </c>
      <c r="H1185" s="315">
        <v>0</v>
      </c>
      <c r="I1185" s="2">
        <f t="shared" si="22"/>
        <v>0</v>
      </c>
    </row>
    <row r="1186" spans="1:9" hidden="1" x14ac:dyDescent="0.25">
      <c r="A1186" s="5">
        <v>412025</v>
      </c>
      <c r="B1186" s="4" t="s">
        <v>358</v>
      </c>
      <c r="C1186" s="3">
        <v>0</v>
      </c>
      <c r="D1186" s="3">
        <v>0</v>
      </c>
      <c r="E1186" s="3">
        <v>0</v>
      </c>
      <c r="F1186" s="3">
        <v>0</v>
      </c>
      <c r="G1186" s="3">
        <v>0</v>
      </c>
      <c r="H1186" s="315">
        <v>0</v>
      </c>
      <c r="I1186" s="2">
        <f t="shared" si="22"/>
        <v>0</v>
      </c>
    </row>
    <row r="1187" spans="1:9" hidden="1" x14ac:dyDescent="0.25">
      <c r="A1187" s="5">
        <v>412026</v>
      </c>
      <c r="B1187" s="4" t="s">
        <v>357</v>
      </c>
      <c r="C1187" s="3">
        <v>0</v>
      </c>
      <c r="D1187" s="3">
        <v>0</v>
      </c>
      <c r="E1187" s="3">
        <v>0</v>
      </c>
      <c r="F1187" s="3">
        <v>0</v>
      </c>
      <c r="G1187" s="3">
        <v>0</v>
      </c>
      <c r="H1187" s="315">
        <v>0</v>
      </c>
      <c r="I1187" s="2">
        <f t="shared" si="22"/>
        <v>0</v>
      </c>
    </row>
    <row r="1188" spans="1:9" hidden="1" x14ac:dyDescent="0.25">
      <c r="A1188" s="5">
        <v>412027</v>
      </c>
      <c r="B1188" s="4" t="s">
        <v>356</v>
      </c>
      <c r="C1188" s="3">
        <v>0</v>
      </c>
      <c r="D1188" s="3">
        <v>0</v>
      </c>
      <c r="E1188" s="3">
        <v>0</v>
      </c>
      <c r="F1188" s="3">
        <v>0</v>
      </c>
      <c r="G1188" s="3">
        <v>0</v>
      </c>
      <c r="H1188" s="315">
        <v>0</v>
      </c>
      <c r="I1188" s="2">
        <f t="shared" si="22"/>
        <v>0</v>
      </c>
    </row>
    <row r="1189" spans="1:9" hidden="1" x14ac:dyDescent="0.25">
      <c r="A1189" s="5">
        <v>412028</v>
      </c>
      <c r="B1189" s="4" t="s">
        <v>771</v>
      </c>
      <c r="C1189" s="3">
        <v>0</v>
      </c>
      <c r="D1189" s="3">
        <v>0</v>
      </c>
      <c r="E1189" s="3">
        <v>0</v>
      </c>
      <c r="F1189" s="3">
        <v>0</v>
      </c>
      <c r="G1189" s="3">
        <v>0</v>
      </c>
      <c r="H1189" s="315">
        <v>0</v>
      </c>
      <c r="I1189" s="2">
        <f t="shared" si="22"/>
        <v>0</v>
      </c>
    </row>
    <row r="1190" spans="1:9" hidden="1" x14ac:dyDescent="0.25">
      <c r="A1190" s="5">
        <v>412029</v>
      </c>
      <c r="B1190" s="4" t="s">
        <v>354</v>
      </c>
      <c r="C1190" s="3">
        <v>0</v>
      </c>
      <c r="D1190" s="3">
        <v>0</v>
      </c>
      <c r="E1190" s="3">
        <v>0</v>
      </c>
      <c r="F1190" s="3">
        <v>0</v>
      </c>
      <c r="G1190" s="3">
        <v>0</v>
      </c>
      <c r="H1190" s="315">
        <v>0</v>
      </c>
      <c r="I1190" s="2">
        <f t="shared" si="22"/>
        <v>0</v>
      </c>
    </row>
    <row r="1191" spans="1:9" hidden="1" x14ac:dyDescent="0.25">
      <c r="A1191" s="5">
        <v>412030</v>
      </c>
      <c r="B1191" s="4" t="s">
        <v>353</v>
      </c>
      <c r="C1191" s="3">
        <v>0</v>
      </c>
      <c r="D1191" s="3">
        <v>0</v>
      </c>
      <c r="E1191" s="3">
        <v>0</v>
      </c>
      <c r="F1191" s="3">
        <v>0</v>
      </c>
      <c r="G1191" s="3">
        <v>0</v>
      </c>
      <c r="H1191" s="315">
        <v>0</v>
      </c>
      <c r="I1191" s="2">
        <f t="shared" si="22"/>
        <v>0</v>
      </c>
    </row>
    <row r="1192" spans="1:9" hidden="1" x14ac:dyDescent="0.25">
      <c r="A1192" s="5">
        <v>412031</v>
      </c>
      <c r="B1192" s="4" t="s">
        <v>352</v>
      </c>
      <c r="C1192" s="3">
        <v>0</v>
      </c>
      <c r="D1192" s="3">
        <v>0</v>
      </c>
      <c r="E1192" s="3">
        <v>0</v>
      </c>
      <c r="F1192" s="3">
        <v>0</v>
      </c>
      <c r="G1192" s="3">
        <v>0</v>
      </c>
      <c r="H1192" s="315">
        <v>0</v>
      </c>
      <c r="I1192" s="2">
        <f t="shared" si="22"/>
        <v>0</v>
      </c>
    </row>
    <row r="1193" spans="1:9" hidden="1" x14ac:dyDescent="0.25">
      <c r="A1193" s="5">
        <v>412032</v>
      </c>
      <c r="B1193" s="4" t="s">
        <v>351</v>
      </c>
      <c r="C1193" s="3">
        <v>0</v>
      </c>
      <c r="D1193" s="3">
        <v>0</v>
      </c>
      <c r="E1193" s="3">
        <v>0</v>
      </c>
      <c r="F1193" s="3">
        <v>0</v>
      </c>
      <c r="G1193" s="3">
        <v>0</v>
      </c>
      <c r="H1193" s="315">
        <v>0</v>
      </c>
      <c r="I1193" s="2">
        <f t="shared" si="22"/>
        <v>0</v>
      </c>
    </row>
    <row r="1194" spans="1:9" hidden="1" x14ac:dyDescent="0.25">
      <c r="A1194" s="5">
        <v>412033</v>
      </c>
      <c r="B1194" s="4" t="s">
        <v>350</v>
      </c>
      <c r="C1194" s="3">
        <v>0</v>
      </c>
      <c r="D1194" s="3">
        <v>0</v>
      </c>
      <c r="E1194" s="3">
        <v>0</v>
      </c>
      <c r="F1194" s="3">
        <v>0</v>
      </c>
      <c r="G1194" s="3">
        <v>0</v>
      </c>
      <c r="H1194" s="315">
        <v>0</v>
      </c>
      <c r="I1194" s="2">
        <f t="shared" si="22"/>
        <v>0</v>
      </c>
    </row>
    <row r="1195" spans="1:9" hidden="1" x14ac:dyDescent="0.25">
      <c r="A1195" s="5">
        <v>412034</v>
      </c>
      <c r="B1195" s="4" t="s">
        <v>349</v>
      </c>
      <c r="C1195" s="3">
        <v>0</v>
      </c>
      <c r="D1195" s="3">
        <v>0</v>
      </c>
      <c r="E1195" s="3">
        <v>0</v>
      </c>
      <c r="F1195" s="3">
        <v>0</v>
      </c>
      <c r="G1195" s="3">
        <v>0</v>
      </c>
      <c r="H1195" s="315">
        <v>0</v>
      </c>
      <c r="I1195" s="2">
        <f t="shared" si="22"/>
        <v>0</v>
      </c>
    </row>
    <row r="1196" spans="1:9" hidden="1" x14ac:dyDescent="0.25">
      <c r="A1196" s="5">
        <v>412035</v>
      </c>
      <c r="B1196" s="4" t="s">
        <v>348</v>
      </c>
      <c r="C1196" s="3">
        <v>0</v>
      </c>
      <c r="D1196" s="3">
        <v>0</v>
      </c>
      <c r="E1196" s="3">
        <v>0</v>
      </c>
      <c r="F1196" s="3">
        <v>0</v>
      </c>
      <c r="G1196" s="3">
        <v>0</v>
      </c>
      <c r="H1196" s="315">
        <v>0</v>
      </c>
      <c r="I1196" s="2">
        <f t="shared" si="22"/>
        <v>0</v>
      </c>
    </row>
    <row r="1197" spans="1:9" hidden="1" x14ac:dyDescent="0.25">
      <c r="A1197" s="5">
        <v>412036</v>
      </c>
      <c r="B1197" s="4" t="s">
        <v>347</v>
      </c>
      <c r="C1197" s="3">
        <v>0</v>
      </c>
      <c r="D1197" s="3">
        <v>0</v>
      </c>
      <c r="E1197" s="3">
        <v>0</v>
      </c>
      <c r="F1197" s="3">
        <v>0</v>
      </c>
      <c r="G1197" s="3">
        <v>0</v>
      </c>
      <c r="H1197" s="315">
        <v>0</v>
      </c>
      <c r="I1197" s="2">
        <f t="shared" si="22"/>
        <v>0</v>
      </c>
    </row>
    <row r="1198" spans="1:9" hidden="1" x14ac:dyDescent="0.25">
      <c r="A1198" s="5">
        <v>412037</v>
      </c>
      <c r="B1198" s="4" t="s">
        <v>346</v>
      </c>
      <c r="C1198" s="3">
        <v>0</v>
      </c>
      <c r="D1198" s="3">
        <v>0</v>
      </c>
      <c r="E1198" s="3">
        <v>0</v>
      </c>
      <c r="F1198" s="3">
        <v>0</v>
      </c>
      <c r="G1198" s="3">
        <v>0</v>
      </c>
      <c r="H1198" s="315">
        <v>0</v>
      </c>
      <c r="I1198" s="2">
        <f t="shared" si="22"/>
        <v>0</v>
      </c>
    </row>
    <row r="1199" spans="1:9" hidden="1" x14ac:dyDescent="0.25">
      <c r="A1199" s="5">
        <v>412038</v>
      </c>
      <c r="B1199" s="4" t="s">
        <v>345</v>
      </c>
      <c r="C1199" s="3">
        <v>0</v>
      </c>
      <c r="D1199" s="3">
        <v>0</v>
      </c>
      <c r="E1199" s="3">
        <v>0</v>
      </c>
      <c r="F1199" s="3">
        <v>0</v>
      </c>
      <c r="G1199" s="3">
        <v>0</v>
      </c>
      <c r="H1199" s="315">
        <v>0</v>
      </c>
      <c r="I1199" s="2">
        <f t="shared" si="22"/>
        <v>0</v>
      </c>
    </row>
    <row r="1200" spans="1:9" hidden="1" x14ac:dyDescent="0.25">
      <c r="A1200" s="5">
        <v>412039</v>
      </c>
      <c r="B1200" s="4" t="s">
        <v>344</v>
      </c>
      <c r="C1200" s="3">
        <v>0</v>
      </c>
      <c r="D1200" s="3">
        <v>0</v>
      </c>
      <c r="E1200" s="3">
        <v>0</v>
      </c>
      <c r="F1200" s="3">
        <v>0</v>
      </c>
      <c r="G1200" s="3">
        <v>0</v>
      </c>
      <c r="H1200" s="315">
        <v>0</v>
      </c>
      <c r="I1200" s="2">
        <f t="shared" si="22"/>
        <v>0</v>
      </c>
    </row>
    <row r="1201" spans="1:9" hidden="1" x14ac:dyDescent="0.25">
      <c r="A1201" s="5">
        <v>412040</v>
      </c>
      <c r="B1201" s="4" t="s">
        <v>343</v>
      </c>
      <c r="C1201" s="3">
        <v>0</v>
      </c>
      <c r="D1201" s="3">
        <v>0</v>
      </c>
      <c r="E1201" s="3">
        <v>0</v>
      </c>
      <c r="F1201" s="3">
        <v>0</v>
      </c>
      <c r="G1201" s="3">
        <v>0</v>
      </c>
      <c r="H1201" s="315">
        <v>0</v>
      </c>
      <c r="I1201" s="2">
        <f t="shared" si="22"/>
        <v>0</v>
      </c>
    </row>
    <row r="1202" spans="1:9" hidden="1" x14ac:dyDescent="0.25">
      <c r="A1202" s="5">
        <v>412041</v>
      </c>
      <c r="B1202" s="4" t="s">
        <v>342</v>
      </c>
      <c r="C1202" s="3">
        <v>0</v>
      </c>
      <c r="D1202" s="3">
        <v>0</v>
      </c>
      <c r="E1202" s="3">
        <v>0</v>
      </c>
      <c r="F1202" s="3">
        <v>0</v>
      </c>
      <c r="G1202" s="3">
        <v>0</v>
      </c>
      <c r="H1202" s="315">
        <v>0</v>
      </c>
      <c r="I1202" s="2">
        <f t="shared" si="22"/>
        <v>0</v>
      </c>
    </row>
    <row r="1203" spans="1:9" hidden="1" x14ac:dyDescent="0.25">
      <c r="A1203" s="5">
        <v>412042</v>
      </c>
      <c r="B1203" s="4" t="s">
        <v>341</v>
      </c>
      <c r="C1203" s="3">
        <v>0</v>
      </c>
      <c r="D1203" s="3">
        <v>0</v>
      </c>
      <c r="E1203" s="3">
        <v>0</v>
      </c>
      <c r="F1203" s="3">
        <v>0</v>
      </c>
      <c r="G1203" s="3">
        <v>0</v>
      </c>
      <c r="H1203" s="315">
        <v>0</v>
      </c>
      <c r="I1203" s="2">
        <f t="shared" si="22"/>
        <v>0</v>
      </c>
    </row>
    <row r="1204" spans="1:9" hidden="1" x14ac:dyDescent="0.25">
      <c r="A1204" s="5">
        <v>412043</v>
      </c>
      <c r="B1204" s="4" t="s">
        <v>770</v>
      </c>
      <c r="C1204" s="3">
        <v>0</v>
      </c>
      <c r="D1204" s="3">
        <v>0</v>
      </c>
      <c r="E1204" s="3">
        <v>0</v>
      </c>
      <c r="F1204" s="3">
        <v>0</v>
      </c>
      <c r="G1204" s="3">
        <v>0</v>
      </c>
      <c r="H1204" s="315">
        <v>0</v>
      </c>
      <c r="I1204" s="2">
        <f t="shared" si="22"/>
        <v>0</v>
      </c>
    </row>
    <row r="1205" spans="1:9" hidden="1" x14ac:dyDescent="0.25">
      <c r="A1205" s="5">
        <v>412044</v>
      </c>
      <c r="B1205" s="4" t="s">
        <v>339</v>
      </c>
      <c r="C1205" s="3">
        <v>0</v>
      </c>
      <c r="D1205" s="3">
        <v>0</v>
      </c>
      <c r="E1205" s="3">
        <v>0</v>
      </c>
      <c r="F1205" s="3">
        <v>0</v>
      </c>
      <c r="G1205" s="3">
        <v>0</v>
      </c>
      <c r="H1205" s="315">
        <v>0</v>
      </c>
      <c r="I1205" s="2">
        <f t="shared" si="22"/>
        <v>0</v>
      </c>
    </row>
    <row r="1206" spans="1:9" hidden="1" x14ac:dyDescent="0.25">
      <c r="A1206" s="5">
        <v>412045</v>
      </c>
      <c r="B1206" s="4" t="s">
        <v>338</v>
      </c>
      <c r="C1206" s="3">
        <v>0</v>
      </c>
      <c r="D1206" s="3">
        <v>0</v>
      </c>
      <c r="E1206" s="3">
        <v>0</v>
      </c>
      <c r="F1206" s="3">
        <v>0</v>
      </c>
      <c r="G1206" s="3">
        <v>0</v>
      </c>
      <c r="H1206" s="315">
        <v>0</v>
      </c>
      <c r="I1206" s="2">
        <f t="shared" si="22"/>
        <v>0</v>
      </c>
    </row>
    <row r="1207" spans="1:9" hidden="1" x14ac:dyDescent="0.25">
      <c r="A1207" s="5">
        <v>412046</v>
      </c>
      <c r="B1207" s="4" t="s">
        <v>337</v>
      </c>
      <c r="C1207" s="3">
        <v>0</v>
      </c>
      <c r="D1207" s="3">
        <v>0</v>
      </c>
      <c r="E1207" s="3">
        <v>0</v>
      </c>
      <c r="F1207" s="3">
        <v>0</v>
      </c>
      <c r="G1207" s="3">
        <v>0</v>
      </c>
      <c r="H1207" s="315">
        <v>0</v>
      </c>
      <c r="I1207" s="2">
        <f t="shared" si="22"/>
        <v>0</v>
      </c>
    </row>
    <row r="1208" spans="1:9" hidden="1" x14ac:dyDescent="0.25">
      <c r="A1208" s="5">
        <v>412047</v>
      </c>
      <c r="B1208" s="4" t="s">
        <v>336</v>
      </c>
      <c r="C1208" s="3">
        <v>0</v>
      </c>
      <c r="D1208" s="3">
        <v>0</v>
      </c>
      <c r="E1208" s="3">
        <v>0</v>
      </c>
      <c r="F1208" s="3">
        <v>0</v>
      </c>
      <c r="G1208" s="3">
        <v>0</v>
      </c>
      <c r="H1208" s="315">
        <v>0</v>
      </c>
      <c r="I1208" s="2">
        <f t="shared" si="22"/>
        <v>0</v>
      </c>
    </row>
    <row r="1209" spans="1:9" hidden="1" x14ac:dyDescent="0.25">
      <c r="A1209" s="5">
        <v>412048</v>
      </c>
      <c r="B1209" s="4" t="s">
        <v>335</v>
      </c>
      <c r="C1209" s="3">
        <v>0</v>
      </c>
      <c r="D1209" s="3">
        <v>0</v>
      </c>
      <c r="E1209" s="3">
        <v>0</v>
      </c>
      <c r="F1209" s="3">
        <v>0</v>
      </c>
      <c r="G1209" s="3">
        <v>0</v>
      </c>
      <c r="H1209" s="315">
        <v>0</v>
      </c>
      <c r="I1209" s="2">
        <f t="shared" si="22"/>
        <v>0</v>
      </c>
    </row>
    <row r="1210" spans="1:9" hidden="1" x14ac:dyDescent="0.25">
      <c r="A1210" s="5">
        <v>412049</v>
      </c>
      <c r="B1210" s="4" t="s">
        <v>334</v>
      </c>
      <c r="C1210" s="3">
        <v>0</v>
      </c>
      <c r="D1210" s="3">
        <v>0</v>
      </c>
      <c r="E1210" s="3">
        <v>0</v>
      </c>
      <c r="F1210" s="3">
        <v>0</v>
      </c>
      <c r="G1210" s="3">
        <v>0</v>
      </c>
      <c r="H1210" s="315">
        <v>0</v>
      </c>
      <c r="I1210" s="2">
        <f t="shared" si="22"/>
        <v>0</v>
      </c>
    </row>
    <row r="1211" spans="1:9" hidden="1" x14ac:dyDescent="0.25">
      <c r="A1211" s="5">
        <v>412050</v>
      </c>
      <c r="B1211" s="4" t="s">
        <v>333</v>
      </c>
      <c r="C1211" s="3">
        <v>0</v>
      </c>
      <c r="D1211" s="3">
        <v>0</v>
      </c>
      <c r="E1211" s="3">
        <v>0</v>
      </c>
      <c r="F1211" s="3">
        <v>0</v>
      </c>
      <c r="G1211" s="3">
        <v>0</v>
      </c>
      <c r="H1211" s="315">
        <v>0</v>
      </c>
      <c r="I1211" s="2">
        <f t="shared" si="22"/>
        <v>0</v>
      </c>
    </row>
    <row r="1212" spans="1:9" hidden="1" x14ac:dyDescent="0.25">
      <c r="A1212" s="5">
        <v>412051</v>
      </c>
      <c r="B1212" s="4" t="s">
        <v>332</v>
      </c>
      <c r="C1212" s="3">
        <v>0</v>
      </c>
      <c r="D1212" s="3">
        <v>0</v>
      </c>
      <c r="E1212" s="3">
        <v>0</v>
      </c>
      <c r="F1212" s="3">
        <v>0</v>
      </c>
      <c r="G1212" s="3">
        <v>0</v>
      </c>
      <c r="H1212" s="315">
        <v>0</v>
      </c>
      <c r="I1212" s="2">
        <f t="shared" si="22"/>
        <v>0</v>
      </c>
    </row>
    <row r="1213" spans="1:9" hidden="1" x14ac:dyDescent="0.25">
      <c r="A1213" s="5">
        <v>412052</v>
      </c>
      <c r="B1213" s="4" t="s">
        <v>331</v>
      </c>
      <c r="C1213" s="3">
        <v>0</v>
      </c>
      <c r="D1213" s="3">
        <v>0</v>
      </c>
      <c r="E1213" s="3">
        <v>0</v>
      </c>
      <c r="F1213" s="3">
        <v>0</v>
      </c>
      <c r="G1213" s="3">
        <v>0</v>
      </c>
      <c r="H1213" s="315">
        <v>0</v>
      </c>
      <c r="I1213" s="2">
        <f t="shared" si="22"/>
        <v>0</v>
      </c>
    </row>
    <row r="1214" spans="1:9" hidden="1" x14ac:dyDescent="0.25">
      <c r="A1214" s="5">
        <v>412053</v>
      </c>
      <c r="B1214" s="4" t="s">
        <v>330</v>
      </c>
      <c r="C1214" s="3">
        <v>0</v>
      </c>
      <c r="D1214" s="3">
        <v>0</v>
      </c>
      <c r="E1214" s="3">
        <v>0</v>
      </c>
      <c r="F1214" s="3">
        <v>0</v>
      </c>
      <c r="G1214" s="3">
        <v>0</v>
      </c>
      <c r="H1214" s="315">
        <v>0</v>
      </c>
      <c r="I1214" s="2">
        <f t="shared" si="22"/>
        <v>0</v>
      </c>
    </row>
    <row r="1215" spans="1:9" hidden="1" x14ac:dyDescent="0.25">
      <c r="A1215" s="5">
        <v>412054</v>
      </c>
      <c r="B1215" s="4" t="s">
        <v>329</v>
      </c>
      <c r="C1215" s="3">
        <v>0</v>
      </c>
      <c r="D1215" s="3">
        <v>0</v>
      </c>
      <c r="E1215" s="3">
        <v>0</v>
      </c>
      <c r="F1215" s="3">
        <v>0</v>
      </c>
      <c r="G1215" s="3">
        <v>0</v>
      </c>
      <c r="H1215" s="315">
        <v>0</v>
      </c>
      <c r="I1215" s="2">
        <f t="shared" si="22"/>
        <v>0</v>
      </c>
    </row>
    <row r="1216" spans="1:9" hidden="1" x14ac:dyDescent="0.25">
      <c r="A1216" s="5">
        <v>412055</v>
      </c>
      <c r="B1216" s="4" t="s">
        <v>328</v>
      </c>
      <c r="C1216" s="3">
        <v>0</v>
      </c>
      <c r="D1216" s="3">
        <v>0</v>
      </c>
      <c r="E1216" s="3">
        <v>0</v>
      </c>
      <c r="F1216" s="3">
        <v>0</v>
      </c>
      <c r="G1216" s="3">
        <v>0</v>
      </c>
      <c r="H1216" s="315">
        <v>0</v>
      </c>
      <c r="I1216" s="2">
        <f t="shared" si="22"/>
        <v>0</v>
      </c>
    </row>
    <row r="1217" spans="1:9" hidden="1" x14ac:dyDescent="0.25">
      <c r="A1217" s="5">
        <v>412056</v>
      </c>
      <c r="B1217" s="4" t="s">
        <v>327</v>
      </c>
      <c r="C1217" s="3">
        <v>0</v>
      </c>
      <c r="D1217" s="3">
        <v>0</v>
      </c>
      <c r="E1217" s="3">
        <v>0</v>
      </c>
      <c r="F1217" s="3">
        <v>0</v>
      </c>
      <c r="G1217" s="3">
        <v>0</v>
      </c>
      <c r="H1217" s="315">
        <v>0</v>
      </c>
      <c r="I1217" s="2">
        <f t="shared" si="22"/>
        <v>0</v>
      </c>
    </row>
    <row r="1218" spans="1:9" hidden="1" x14ac:dyDescent="0.25">
      <c r="A1218" s="5">
        <v>412057</v>
      </c>
      <c r="B1218" s="4" t="s">
        <v>326</v>
      </c>
      <c r="C1218" s="3">
        <v>0</v>
      </c>
      <c r="D1218" s="3">
        <v>0</v>
      </c>
      <c r="E1218" s="3">
        <v>0</v>
      </c>
      <c r="F1218" s="3">
        <v>0</v>
      </c>
      <c r="G1218" s="3">
        <v>0</v>
      </c>
      <c r="H1218" s="315">
        <v>0</v>
      </c>
      <c r="I1218" s="2">
        <f t="shared" si="22"/>
        <v>0</v>
      </c>
    </row>
    <row r="1219" spans="1:9" hidden="1" x14ac:dyDescent="0.25">
      <c r="A1219" s="5">
        <v>412058</v>
      </c>
      <c r="B1219" s="4" t="s">
        <v>325</v>
      </c>
      <c r="C1219" s="3">
        <v>0</v>
      </c>
      <c r="D1219" s="3">
        <v>0</v>
      </c>
      <c r="E1219" s="3">
        <v>0</v>
      </c>
      <c r="F1219" s="3">
        <v>0</v>
      </c>
      <c r="G1219" s="3">
        <v>0</v>
      </c>
      <c r="H1219" s="315">
        <v>0</v>
      </c>
      <c r="I1219" s="2">
        <f t="shared" si="22"/>
        <v>0</v>
      </c>
    </row>
    <row r="1220" spans="1:9" hidden="1" x14ac:dyDescent="0.25">
      <c r="A1220" s="5">
        <v>412059</v>
      </c>
      <c r="B1220" s="4" t="s">
        <v>324</v>
      </c>
      <c r="C1220" s="3">
        <v>0</v>
      </c>
      <c r="D1220" s="3">
        <v>0</v>
      </c>
      <c r="E1220" s="3">
        <v>0</v>
      </c>
      <c r="F1220" s="3">
        <v>0</v>
      </c>
      <c r="G1220" s="3">
        <v>0</v>
      </c>
      <c r="H1220" s="315">
        <v>0</v>
      </c>
      <c r="I1220" s="2">
        <f t="shared" ref="I1220:I1283" si="23">MAX(C1220:H1220)</f>
        <v>0</v>
      </c>
    </row>
    <row r="1221" spans="1:9" hidden="1" x14ac:dyDescent="0.25">
      <c r="A1221" s="5">
        <v>412060</v>
      </c>
      <c r="B1221" s="4" t="s">
        <v>323</v>
      </c>
      <c r="C1221" s="3">
        <v>0</v>
      </c>
      <c r="D1221" s="3">
        <v>0</v>
      </c>
      <c r="E1221" s="3">
        <v>0</v>
      </c>
      <c r="F1221" s="3">
        <v>0</v>
      </c>
      <c r="G1221" s="3">
        <v>0</v>
      </c>
      <c r="H1221" s="315">
        <v>0</v>
      </c>
      <c r="I1221" s="2">
        <f t="shared" si="23"/>
        <v>0</v>
      </c>
    </row>
    <row r="1222" spans="1:9" hidden="1" x14ac:dyDescent="0.25">
      <c r="A1222" s="5">
        <v>412061</v>
      </c>
      <c r="B1222" s="4" t="s">
        <v>322</v>
      </c>
      <c r="C1222" s="3">
        <v>0</v>
      </c>
      <c r="D1222" s="3">
        <v>0</v>
      </c>
      <c r="E1222" s="3">
        <v>0</v>
      </c>
      <c r="F1222" s="3">
        <v>0</v>
      </c>
      <c r="G1222" s="3">
        <v>0</v>
      </c>
      <c r="H1222" s="315">
        <v>0</v>
      </c>
      <c r="I1222" s="2">
        <f t="shared" si="23"/>
        <v>0</v>
      </c>
    </row>
    <row r="1223" spans="1:9" hidden="1" x14ac:dyDescent="0.25">
      <c r="A1223" s="5">
        <v>412062</v>
      </c>
      <c r="B1223" s="4" t="s">
        <v>321</v>
      </c>
      <c r="C1223" s="3">
        <v>0</v>
      </c>
      <c r="D1223" s="3">
        <v>0</v>
      </c>
      <c r="E1223" s="3">
        <v>0</v>
      </c>
      <c r="F1223" s="3">
        <v>0</v>
      </c>
      <c r="G1223" s="3">
        <v>0</v>
      </c>
      <c r="H1223" s="315">
        <v>0</v>
      </c>
      <c r="I1223" s="2">
        <f t="shared" si="23"/>
        <v>0</v>
      </c>
    </row>
    <row r="1224" spans="1:9" hidden="1" x14ac:dyDescent="0.25">
      <c r="A1224" s="5">
        <v>412063</v>
      </c>
      <c r="B1224" s="4" t="s">
        <v>320</v>
      </c>
      <c r="C1224" s="3">
        <v>0</v>
      </c>
      <c r="D1224" s="3">
        <v>0</v>
      </c>
      <c r="E1224" s="3">
        <v>0</v>
      </c>
      <c r="F1224" s="3">
        <v>0</v>
      </c>
      <c r="G1224" s="3">
        <v>0</v>
      </c>
      <c r="H1224" s="315">
        <v>0</v>
      </c>
      <c r="I1224" s="2">
        <f t="shared" si="23"/>
        <v>0</v>
      </c>
    </row>
    <row r="1225" spans="1:9" hidden="1" x14ac:dyDescent="0.25">
      <c r="A1225" s="5">
        <v>412064</v>
      </c>
      <c r="B1225" s="4" t="s">
        <v>319</v>
      </c>
      <c r="C1225" s="3">
        <v>0</v>
      </c>
      <c r="D1225" s="3">
        <v>0</v>
      </c>
      <c r="E1225" s="3">
        <v>0</v>
      </c>
      <c r="F1225" s="3">
        <v>0</v>
      </c>
      <c r="G1225" s="3">
        <v>0</v>
      </c>
      <c r="H1225" s="315">
        <v>0</v>
      </c>
      <c r="I1225" s="2">
        <f t="shared" si="23"/>
        <v>0</v>
      </c>
    </row>
    <row r="1226" spans="1:9" hidden="1" x14ac:dyDescent="0.25">
      <c r="A1226" s="5">
        <v>412065</v>
      </c>
      <c r="B1226" s="4" t="s">
        <v>318</v>
      </c>
      <c r="C1226" s="3">
        <v>0</v>
      </c>
      <c r="D1226" s="3">
        <v>0</v>
      </c>
      <c r="E1226" s="3">
        <v>0</v>
      </c>
      <c r="F1226" s="3">
        <v>0</v>
      </c>
      <c r="G1226" s="3">
        <v>0</v>
      </c>
      <c r="H1226" s="315">
        <v>0</v>
      </c>
      <c r="I1226" s="2">
        <f t="shared" si="23"/>
        <v>0</v>
      </c>
    </row>
    <row r="1227" spans="1:9" hidden="1" x14ac:dyDescent="0.25">
      <c r="A1227" s="5">
        <v>412066</v>
      </c>
      <c r="B1227" s="4" t="s">
        <v>317</v>
      </c>
      <c r="C1227" s="3">
        <v>0</v>
      </c>
      <c r="D1227" s="3">
        <v>0</v>
      </c>
      <c r="E1227" s="3">
        <v>0</v>
      </c>
      <c r="F1227" s="3">
        <v>0</v>
      </c>
      <c r="G1227" s="3">
        <v>0</v>
      </c>
      <c r="H1227" s="315">
        <v>0</v>
      </c>
      <c r="I1227" s="2">
        <f t="shared" si="23"/>
        <v>0</v>
      </c>
    </row>
    <row r="1228" spans="1:9" hidden="1" x14ac:dyDescent="0.25">
      <c r="A1228" s="5">
        <v>412067</v>
      </c>
      <c r="B1228" s="4" t="s">
        <v>316</v>
      </c>
      <c r="C1228" s="3">
        <v>0</v>
      </c>
      <c r="D1228" s="3">
        <v>0</v>
      </c>
      <c r="E1228" s="3">
        <v>0</v>
      </c>
      <c r="F1228" s="3">
        <v>0</v>
      </c>
      <c r="G1228" s="3">
        <v>0</v>
      </c>
      <c r="H1228" s="315">
        <v>0</v>
      </c>
      <c r="I1228" s="2">
        <f t="shared" si="23"/>
        <v>0</v>
      </c>
    </row>
    <row r="1229" spans="1:9" hidden="1" x14ac:dyDescent="0.25">
      <c r="A1229" s="5">
        <v>412068</v>
      </c>
      <c r="B1229" s="4" t="s">
        <v>315</v>
      </c>
      <c r="C1229" s="3">
        <v>0</v>
      </c>
      <c r="D1229" s="3">
        <v>0</v>
      </c>
      <c r="E1229" s="3">
        <v>0</v>
      </c>
      <c r="F1229" s="3">
        <v>0</v>
      </c>
      <c r="G1229" s="3">
        <v>0</v>
      </c>
      <c r="H1229" s="315">
        <v>0</v>
      </c>
      <c r="I1229" s="2">
        <f t="shared" si="23"/>
        <v>0</v>
      </c>
    </row>
    <row r="1230" spans="1:9" hidden="1" x14ac:dyDescent="0.25">
      <c r="A1230" s="5">
        <v>412069</v>
      </c>
      <c r="B1230" s="4" t="s">
        <v>314</v>
      </c>
      <c r="C1230" s="3">
        <v>0</v>
      </c>
      <c r="D1230" s="3">
        <v>0</v>
      </c>
      <c r="E1230" s="3">
        <v>0</v>
      </c>
      <c r="F1230" s="3">
        <v>0</v>
      </c>
      <c r="G1230" s="3">
        <v>0</v>
      </c>
      <c r="H1230" s="315">
        <v>0</v>
      </c>
      <c r="I1230" s="2">
        <f t="shared" si="23"/>
        <v>0</v>
      </c>
    </row>
    <row r="1231" spans="1:9" hidden="1" x14ac:dyDescent="0.25">
      <c r="A1231" s="5">
        <v>412070</v>
      </c>
      <c r="B1231" s="4" t="s">
        <v>313</v>
      </c>
      <c r="C1231" s="3">
        <v>0</v>
      </c>
      <c r="D1231" s="3">
        <v>0</v>
      </c>
      <c r="E1231" s="3">
        <v>0</v>
      </c>
      <c r="F1231" s="3">
        <v>0</v>
      </c>
      <c r="G1231" s="3">
        <v>0</v>
      </c>
      <c r="H1231" s="315">
        <v>0</v>
      </c>
      <c r="I1231" s="2">
        <f t="shared" si="23"/>
        <v>0</v>
      </c>
    </row>
    <row r="1232" spans="1:9" hidden="1" x14ac:dyDescent="0.25">
      <c r="A1232" s="5">
        <v>412071</v>
      </c>
      <c r="B1232" s="4" t="s">
        <v>312</v>
      </c>
      <c r="C1232" s="3">
        <v>0</v>
      </c>
      <c r="D1232" s="3">
        <v>0</v>
      </c>
      <c r="E1232" s="3">
        <v>0</v>
      </c>
      <c r="F1232" s="3">
        <v>0</v>
      </c>
      <c r="G1232" s="3">
        <v>0</v>
      </c>
      <c r="H1232" s="315">
        <v>0</v>
      </c>
      <c r="I1232" s="2">
        <f t="shared" si="23"/>
        <v>0</v>
      </c>
    </row>
    <row r="1233" spans="1:9" hidden="1" x14ac:dyDescent="0.25">
      <c r="A1233" s="5">
        <v>412072</v>
      </c>
      <c r="B1233" s="4" t="s">
        <v>311</v>
      </c>
      <c r="C1233" s="3">
        <v>0</v>
      </c>
      <c r="D1233" s="3">
        <v>0</v>
      </c>
      <c r="E1233" s="3">
        <v>0</v>
      </c>
      <c r="F1233" s="3">
        <v>0</v>
      </c>
      <c r="G1233" s="3">
        <v>0</v>
      </c>
      <c r="H1233" s="315">
        <v>0</v>
      </c>
      <c r="I1233" s="2">
        <f t="shared" si="23"/>
        <v>0</v>
      </c>
    </row>
    <row r="1234" spans="1:9" hidden="1" x14ac:dyDescent="0.25">
      <c r="A1234" s="5">
        <v>412073</v>
      </c>
      <c r="B1234" s="4" t="s">
        <v>310</v>
      </c>
      <c r="C1234" s="3">
        <v>0</v>
      </c>
      <c r="D1234" s="3">
        <v>0</v>
      </c>
      <c r="E1234" s="3">
        <v>0</v>
      </c>
      <c r="F1234" s="3">
        <v>0</v>
      </c>
      <c r="G1234" s="3">
        <v>0</v>
      </c>
      <c r="H1234" s="315">
        <v>0</v>
      </c>
      <c r="I1234" s="2">
        <f t="shared" si="23"/>
        <v>0</v>
      </c>
    </row>
    <row r="1235" spans="1:9" hidden="1" x14ac:dyDescent="0.25">
      <c r="A1235" s="5">
        <v>412074</v>
      </c>
      <c r="B1235" s="4" t="s">
        <v>309</v>
      </c>
      <c r="C1235" s="3">
        <v>0</v>
      </c>
      <c r="D1235" s="3">
        <v>0</v>
      </c>
      <c r="E1235" s="3">
        <v>0</v>
      </c>
      <c r="F1235" s="3">
        <v>0</v>
      </c>
      <c r="G1235" s="3">
        <v>0</v>
      </c>
      <c r="H1235" s="315">
        <v>0</v>
      </c>
      <c r="I1235" s="2">
        <f t="shared" si="23"/>
        <v>0</v>
      </c>
    </row>
    <row r="1236" spans="1:9" hidden="1" x14ac:dyDescent="0.25">
      <c r="A1236" s="5">
        <v>412075</v>
      </c>
      <c r="B1236" s="4" t="s">
        <v>308</v>
      </c>
      <c r="C1236" s="3">
        <v>0</v>
      </c>
      <c r="D1236" s="3">
        <v>0</v>
      </c>
      <c r="E1236" s="3">
        <v>0</v>
      </c>
      <c r="F1236" s="3">
        <v>0</v>
      </c>
      <c r="G1236" s="3">
        <v>0</v>
      </c>
      <c r="H1236" s="315">
        <v>0</v>
      </c>
      <c r="I1236" s="2">
        <f t="shared" si="23"/>
        <v>0</v>
      </c>
    </row>
    <row r="1237" spans="1:9" hidden="1" x14ac:dyDescent="0.25">
      <c r="A1237" s="5">
        <v>412076</v>
      </c>
      <c r="B1237" s="4" t="s">
        <v>307</v>
      </c>
      <c r="C1237" s="3">
        <v>0</v>
      </c>
      <c r="D1237" s="3">
        <v>0</v>
      </c>
      <c r="E1237" s="3">
        <v>0</v>
      </c>
      <c r="F1237" s="3">
        <v>0</v>
      </c>
      <c r="G1237" s="3">
        <v>0</v>
      </c>
      <c r="H1237" s="315">
        <v>0</v>
      </c>
      <c r="I1237" s="2">
        <f t="shared" si="23"/>
        <v>0</v>
      </c>
    </row>
    <row r="1238" spans="1:9" hidden="1" x14ac:dyDescent="0.25">
      <c r="A1238" s="5">
        <v>412077</v>
      </c>
      <c r="B1238" s="4" t="s">
        <v>769</v>
      </c>
      <c r="C1238" s="3">
        <v>0</v>
      </c>
      <c r="D1238" s="3">
        <v>0</v>
      </c>
      <c r="E1238" s="3">
        <v>0</v>
      </c>
      <c r="F1238" s="3">
        <v>0</v>
      </c>
      <c r="G1238" s="3">
        <v>0</v>
      </c>
      <c r="H1238" s="315">
        <v>0</v>
      </c>
      <c r="I1238" s="2">
        <f t="shared" si="23"/>
        <v>0</v>
      </c>
    </row>
    <row r="1239" spans="1:9" hidden="1" x14ac:dyDescent="0.25">
      <c r="A1239" s="5">
        <v>412078</v>
      </c>
      <c r="B1239" s="4" t="s">
        <v>305</v>
      </c>
      <c r="C1239" s="3">
        <v>0</v>
      </c>
      <c r="D1239" s="3">
        <v>0</v>
      </c>
      <c r="E1239" s="3">
        <v>0</v>
      </c>
      <c r="F1239" s="3">
        <v>0</v>
      </c>
      <c r="G1239" s="3">
        <v>0</v>
      </c>
      <c r="H1239" s="315">
        <v>0</v>
      </c>
      <c r="I1239" s="2">
        <f t="shared" si="23"/>
        <v>0</v>
      </c>
    </row>
    <row r="1240" spans="1:9" hidden="1" x14ac:dyDescent="0.25">
      <c r="A1240" s="5">
        <v>412079</v>
      </c>
      <c r="B1240" s="4" t="s">
        <v>304</v>
      </c>
      <c r="C1240" s="3">
        <v>0</v>
      </c>
      <c r="D1240" s="3">
        <v>0</v>
      </c>
      <c r="E1240" s="3">
        <v>0</v>
      </c>
      <c r="F1240" s="3">
        <v>0</v>
      </c>
      <c r="G1240" s="3">
        <v>0</v>
      </c>
      <c r="H1240" s="315">
        <v>0</v>
      </c>
      <c r="I1240" s="2">
        <f t="shared" si="23"/>
        <v>0</v>
      </c>
    </row>
    <row r="1241" spans="1:9" hidden="1" x14ac:dyDescent="0.25">
      <c r="A1241" s="5">
        <v>412080</v>
      </c>
      <c r="B1241" s="4" t="s">
        <v>303</v>
      </c>
      <c r="C1241" s="3">
        <v>0</v>
      </c>
      <c r="D1241" s="3">
        <v>0</v>
      </c>
      <c r="E1241" s="3">
        <v>0</v>
      </c>
      <c r="F1241" s="3">
        <v>0</v>
      </c>
      <c r="G1241" s="3">
        <v>0</v>
      </c>
      <c r="H1241" s="315">
        <v>0</v>
      </c>
      <c r="I1241" s="2">
        <f t="shared" si="23"/>
        <v>0</v>
      </c>
    </row>
    <row r="1242" spans="1:9" hidden="1" x14ac:dyDescent="0.25">
      <c r="A1242" s="5">
        <v>412081</v>
      </c>
      <c r="B1242" s="4" t="s">
        <v>302</v>
      </c>
      <c r="C1242" s="3">
        <v>0</v>
      </c>
      <c r="D1242" s="3">
        <v>0</v>
      </c>
      <c r="E1242" s="3">
        <v>0</v>
      </c>
      <c r="F1242" s="3">
        <v>0</v>
      </c>
      <c r="G1242" s="3">
        <v>0</v>
      </c>
      <c r="H1242" s="315">
        <v>0</v>
      </c>
      <c r="I1242" s="2">
        <f t="shared" si="23"/>
        <v>0</v>
      </c>
    </row>
    <row r="1243" spans="1:9" hidden="1" x14ac:dyDescent="0.25">
      <c r="A1243" s="5">
        <v>412082</v>
      </c>
      <c r="B1243" s="4" t="s">
        <v>301</v>
      </c>
      <c r="C1243" s="3">
        <v>0</v>
      </c>
      <c r="D1243" s="3">
        <v>0</v>
      </c>
      <c r="E1243" s="3">
        <v>0</v>
      </c>
      <c r="F1243" s="3">
        <v>0</v>
      </c>
      <c r="G1243" s="3">
        <v>0</v>
      </c>
      <c r="H1243" s="315">
        <v>0</v>
      </c>
      <c r="I1243" s="2">
        <f t="shared" si="23"/>
        <v>0</v>
      </c>
    </row>
    <row r="1244" spans="1:9" hidden="1" x14ac:dyDescent="0.25">
      <c r="A1244" s="5">
        <v>412083</v>
      </c>
      <c r="B1244" s="4" t="s">
        <v>300</v>
      </c>
      <c r="C1244" s="3">
        <v>0</v>
      </c>
      <c r="D1244" s="3">
        <v>0</v>
      </c>
      <c r="E1244" s="3">
        <v>0</v>
      </c>
      <c r="F1244" s="3">
        <v>0</v>
      </c>
      <c r="G1244" s="3">
        <v>0</v>
      </c>
      <c r="H1244" s="315">
        <v>0</v>
      </c>
      <c r="I1244" s="2">
        <f t="shared" si="23"/>
        <v>0</v>
      </c>
    </row>
    <row r="1245" spans="1:9" hidden="1" x14ac:dyDescent="0.25">
      <c r="A1245" s="5">
        <v>412084</v>
      </c>
      <c r="B1245" s="4" t="s">
        <v>299</v>
      </c>
      <c r="C1245" s="3">
        <v>0</v>
      </c>
      <c r="D1245" s="3">
        <v>0</v>
      </c>
      <c r="E1245" s="3">
        <v>0</v>
      </c>
      <c r="F1245" s="3">
        <v>0</v>
      </c>
      <c r="G1245" s="3">
        <v>0</v>
      </c>
      <c r="H1245" s="315">
        <v>0</v>
      </c>
      <c r="I1245" s="2">
        <f t="shared" si="23"/>
        <v>0</v>
      </c>
    </row>
    <row r="1246" spans="1:9" hidden="1" x14ac:dyDescent="0.25">
      <c r="A1246" s="5">
        <v>412085</v>
      </c>
      <c r="B1246" s="4" t="s">
        <v>298</v>
      </c>
      <c r="C1246" s="3">
        <v>0</v>
      </c>
      <c r="D1246" s="3">
        <v>0</v>
      </c>
      <c r="E1246" s="3">
        <v>0</v>
      </c>
      <c r="F1246" s="3">
        <v>0</v>
      </c>
      <c r="G1246" s="3">
        <v>0</v>
      </c>
      <c r="H1246" s="315">
        <v>0</v>
      </c>
      <c r="I1246" s="2">
        <f t="shared" si="23"/>
        <v>0</v>
      </c>
    </row>
    <row r="1247" spans="1:9" hidden="1" x14ac:dyDescent="0.25">
      <c r="A1247" s="5">
        <v>412086</v>
      </c>
      <c r="B1247" s="4" t="s">
        <v>297</v>
      </c>
      <c r="C1247" s="3">
        <v>0</v>
      </c>
      <c r="D1247" s="3">
        <v>0</v>
      </c>
      <c r="E1247" s="3">
        <v>0</v>
      </c>
      <c r="F1247" s="3">
        <v>0</v>
      </c>
      <c r="G1247" s="3">
        <v>0</v>
      </c>
      <c r="H1247" s="315">
        <v>0</v>
      </c>
      <c r="I1247" s="2">
        <f t="shared" si="23"/>
        <v>0</v>
      </c>
    </row>
    <row r="1248" spans="1:9" hidden="1" x14ac:dyDescent="0.25">
      <c r="A1248" s="5">
        <v>412087</v>
      </c>
      <c r="B1248" s="4" t="s">
        <v>296</v>
      </c>
      <c r="C1248" s="3">
        <v>0</v>
      </c>
      <c r="D1248" s="3">
        <v>0</v>
      </c>
      <c r="E1248" s="3">
        <v>0</v>
      </c>
      <c r="F1248" s="3">
        <v>0</v>
      </c>
      <c r="G1248" s="3">
        <v>0</v>
      </c>
      <c r="H1248" s="315">
        <v>0</v>
      </c>
      <c r="I1248" s="2">
        <f t="shared" si="23"/>
        <v>0</v>
      </c>
    </row>
    <row r="1249" spans="1:9" hidden="1" x14ac:dyDescent="0.25">
      <c r="A1249" s="5">
        <v>412088</v>
      </c>
      <c r="B1249" s="4" t="s">
        <v>295</v>
      </c>
      <c r="C1249" s="3">
        <v>0</v>
      </c>
      <c r="D1249" s="3">
        <v>0</v>
      </c>
      <c r="E1249" s="3">
        <v>0</v>
      </c>
      <c r="F1249" s="3">
        <v>0</v>
      </c>
      <c r="G1249" s="3">
        <v>0</v>
      </c>
      <c r="H1249" s="315">
        <v>0</v>
      </c>
      <c r="I1249" s="2">
        <f t="shared" si="23"/>
        <v>0</v>
      </c>
    </row>
    <row r="1250" spans="1:9" hidden="1" x14ac:dyDescent="0.25">
      <c r="A1250" s="5">
        <v>412089</v>
      </c>
      <c r="B1250" s="4" t="s">
        <v>294</v>
      </c>
      <c r="C1250" s="3">
        <v>0</v>
      </c>
      <c r="D1250" s="3">
        <v>0</v>
      </c>
      <c r="E1250" s="3">
        <v>0</v>
      </c>
      <c r="F1250" s="3">
        <v>0</v>
      </c>
      <c r="G1250" s="3">
        <v>0</v>
      </c>
      <c r="H1250" s="315">
        <v>0</v>
      </c>
      <c r="I1250" s="2">
        <f t="shared" si="23"/>
        <v>0</v>
      </c>
    </row>
    <row r="1251" spans="1:9" hidden="1" x14ac:dyDescent="0.25">
      <c r="A1251" s="5">
        <v>412090</v>
      </c>
      <c r="B1251" s="4" t="s">
        <v>293</v>
      </c>
      <c r="C1251" s="3">
        <v>0</v>
      </c>
      <c r="D1251" s="3">
        <v>0</v>
      </c>
      <c r="E1251" s="3">
        <v>0</v>
      </c>
      <c r="F1251" s="3">
        <v>0</v>
      </c>
      <c r="G1251" s="3">
        <v>0</v>
      </c>
      <c r="H1251" s="315">
        <v>0</v>
      </c>
      <c r="I1251" s="2">
        <f t="shared" si="23"/>
        <v>0</v>
      </c>
    </row>
    <row r="1252" spans="1:9" hidden="1" x14ac:dyDescent="0.25">
      <c r="A1252" s="5">
        <v>412091</v>
      </c>
      <c r="B1252" s="4" t="s">
        <v>292</v>
      </c>
      <c r="C1252" s="3">
        <v>0</v>
      </c>
      <c r="D1252" s="3">
        <v>0</v>
      </c>
      <c r="E1252" s="3">
        <v>0</v>
      </c>
      <c r="F1252" s="3">
        <v>0</v>
      </c>
      <c r="G1252" s="3">
        <v>0</v>
      </c>
      <c r="H1252" s="315">
        <v>0</v>
      </c>
      <c r="I1252" s="2">
        <f t="shared" si="23"/>
        <v>0</v>
      </c>
    </row>
    <row r="1253" spans="1:9" hidden="1" x14ac:dyDescent="0.25">
      <c r="A1253" s="5">
        <v>412095</v>
      </c>
      <c r="B1253" s="4" t="s">
        <v>291</v>
      </c>
      <c r="C1253" s="3">
        <v>0</v>
      </c>
      <c r="D1253" s="3">
        <v>0</v>
      </c>
      <c r="E1253" s="3">
        <v>0</v>
      </c>
      <c r="F1253" s="3">
        <v>0</v>
      </c>
      <c r="G1253" s="3">
        <v>0</v>
      </c>
      <c r="H1253" s="315">
        <v>0</v>
      </c>
      <c r="I1253" s="2">
        <f t="shared" si="23"/>
        <v>0</v>
      </c>
    </row>
    <row r="1254" spans="1:9" hidden="1" x14ac:dyDescent="0.25">
      <c r="A1254" s="5">
        <v>412500</v>
      </c>
      <c r="B1254" s="4" t="s">
        <v>290</v>
      </c>
      <c r="C1254" s="3">
        <v>0</v>
      </c>
      <c r="D1254" s="3">
        <v>0</v>
      </c>
      <c r="E1254" s="3">
        <v>0</v>
      </c>
      <c r="F1254" s="3">
        <v>0</v>
      </c>
      <c r="G1254" s="3">
        <v>0</v>
      </c>
      <c r="H1254" s="315">
        <v>0</v>
      </c>
      <c r="I1254" s="2">
        <f t="shared" si="23"/>
        <v>0</v>
      </c>
    </row>
    <row r="1255" spans="1:9" hidden="1" x14ac:dyDescent="0.25">
      <c r="A1255" s="5">
        <v>412505</v>
      </c>
      <c r="B1255" s="4" t="s">
        <v>289</v>
      </c>
      <c r="C1255" s="3">
        <v>0</v>
      </c>
      <c r="D1255" s="3">
        <v>0</v>
      </c>
      <c r="E1255" s="3">
        <v>0</v>
      </c>
      <c r="F1255" s="3">
        <v>0</v>
      </c>
      <c r="G1255" s="3">
        <v>0</v>
      </c>
      <c r="H1255" s="315">
        <v>0</v>
      </c>
      <c r="I1255" s="2">
        <f t="shared" si="23"/>
        <v>0</v>
      </c>
    </row>
    <row r="1256" spans="1:9" hidden="1" x14ac:dyDescent="0.25">
      <c r="A1256" s="5">
        <v>412510</v>
      </c>
      <c r="B1256" s="4" t="s">
        <v>288</v>
      </c>
      <c r="C1256" s="3">
        <v>0</v>
      </c>
      <c r="D1256" s="3">
        <v>0</v>
      </c>
      <c r="E1256" s="3">
        <v>0</v>
      </c>
      <c r="F1256" s="3">
        <v>0</v>
      </c>
      <c r="G1256" s="3">
        <v>0</v>
      </c>
      <c r="H1256" s="315">
        <v>0</v>
      </c>
      <c r="I1256" s="2">
        <f t="shared" si="23"/>
        <v>0</v>
      </c>
    </row>
    <row r="1257" spans="1:9" hidden="1" x14ac:dyDescent="0.25">
      <c r="A1257" s="5">
        <v>412515</v>
      </c>
      <c r="B1257" s="4" t="s">
        <v>287</v>
      </c>
      <c r="C1257" s="3">
        <v>0</v>
      </c>
      <c r="D1257" s="3">
        <v>0</v>
      </c>
      <c r="E1257" s="3">
        <v>0</v>
      </c>
      <c r="F1257" s="3">
        <v>0</v>
      </c>
      <c r="G1257" s="3">
        <v>0</v>
      </c>
      <c r="H1257" s="315">
        <v>0</v>
      </c>
      <c r="I1257" s="2">
        <f t="shared" si="23"/>
        <v>0</v>
      </c>
    </row>
    <row r="1258" spans="1:9" hidden="1" x14ac:dyDescent="0.25">
      <c r="A1258" s="5">
        <v>412595</v>
      </c>
      <c r="B1258" s="4" t="s">
        <v>221</v>
      </c>
      <c r="C1258" s="3">
        <v>0</v>
      </c>
      <c r="D1258" s="3">
        <v>0</v>
      </c>
      <c r="E1258" s="3">
        <v>0</v>
      </c>
      <c r="F1258" s="3">
        <v>0</v>
      </c>
      <c r="G1258" s="3">
        <v>0</v>
      </c>
      <c r="H1258" s="315">
        <v>0</v>
      </c>
      <c r="I1258" s="2">
        <f t="shared" si="23"/>
        <v>0</v>
      </c>
    </row>
    <row r="1259" spans="1:9" hidden="1" x14ac:dyDescent="0.25">
      <c r="A1259" s="5">
        <v>413000</v>
      </c>
      <c r="B1259" s="4" t="s">
        <v>286</v>
      </c>
      <c r="C1259" s="3">
        <v>0</v>
      </c>
      <c r="D1259" s="3">
        <v>0</v>
      </c>
      <c r="E1259" s="3">
        <v>0</v>
      </c>
      <c r="F1259" s="3">
        <v>0</v>
      </c>
      <c r="G1259" s="3">
        <v>0</v>
      </c>
      <c r="H1259" s="315">
        <v>0</v>
      </c>
      <c r="I1259" s="2">
        <f t="shared" si="23"/>
        <v>0</v>
      </c>
    </row>
    <row r="1260" spans="1:9" hidden="1" x14ac:dyDescent="0.25">
      <c r="A1260" s="5">
        <v>413005</v>
      </c>
      <c r="B1260" s="4" t="s">
        <v>285</v>
      </c>
      <c r="C1260" s="3">
        <v>0</v>
      </c>
      <c r="D1260" s="3">
        <v>0</v>
      </c>
      <c r="E1260" s="3">
        <v>0</v>
      </c>
      <c r="F1260" s="3">
        <v>0</v>
      </c>
      <c r="G1260" s="3">
        <v>0</v>
      </c>
      <c r="H1260" s="315">
        <v>0</v>
      </c>
      <c r="I1260" s="2">
        <f t="shared" si="23"/>
        <v>0</v>
      </c>
    </row>
    <row r="1261" spans="1:9" hidden="1" x14ac:dyDescent="0.25">
      <c r="A1261" s="5">
        <v>413010</v>
      </c>
      <c r="B1261" s="4" t="s">
        <v>284</v>
      </c>
      <c r="C1261" s="3">
        <v>0</v>
      </c>
      <c r="D1261" s="3">
        <v>0</v>
      </c>
      <c r="E1261" s="3">
        <v>0</v>
      </c>
      <c r="F1261" s="3">
        <v>0</v>
      </c>
      <c r="G1261" s="3">
        <v>0</v>
      </c>
      <c r="H1261" s="315">
        <v>0</v>
      </c>
      <c r="I1261" s="2">
        <f t="shared" si="23"/>
        <v>0</v>
      </c>
    </row>
    <row r="1262" spans="1:9" hidden="1" x14ac:dyDescent="0.25">
      <c r="A1262" s="5">
        <v>413015</v>
      </c>
      <c r="B1262" s="4" t="s">
        <v>283</v>
      </c>
      <c r="C1262" s="3">
        <v>0</v>
      </c>
      <c r="D1262" s="3">
        <v>0</v>
      </c>
      <c r="E1262" s="3">
        <v>0</v>
      </c>
      <c r="F1262" s="3">
        <v>0</v>
      </c>
      <c r="G1262" s="3">
        <v>0</v>
      </c>
      <c r="H1262" s="315">
        <v>0</v>
      </c>
      <c r="I1262" s="2">
        <f t="shared" si="23"/>
        <v>0</v>
      </c>
    </row>
    <row r="1263" spans="1:9" hidden="1" x14ac:dyDescent="0.25">
      <c r="A1263" s="5">
        <v>413020</v>
      </c>
      <c r="B1263" s="4" t="s">
        <v>282</v>
      </c>
      <c r="C1263" s="3">
        <v>0</v>
      </c>
      <c r="D1263" s="3">
        <v>0</v>
      </c>
      <c r="E1263" s="3">
        <v>0</v>
      </c>
      <c r="F1263" s="3">
        <v>0</v>
      </c>
      <c r="G1263" s="3">
        <v>0</v>
      </c>
      <c r="H1263" s="315">
        <v>0</v>
      </c>
      <c r="I1263" s="2">
        <f t="shared" si="23"/>
        <v>0</v>
      </c>
    </row>
    <row r="1264" spans="1:9" hidden="1" x14ac:dyDescent="0.25">
      <c r="A1264" s="5">
        <v>413025</v>
      </c>
      <c r="B1264" s="4" t="s">
        <v>281</v>
      </c>
      <c r="C1264" s="3">
        <v>0</v>
      </c>
      <c r="D1264" s="3">
        <v>0</v>
      </c>
      <c r="E1264" s="3">
        <v>0</v>
      </c>
      <c r="F1264" s="3">
        <v>0</v>
      </c>
      <c r="G1264" s="3">
        <v>0</v>
      </c>
      <c r="H1264" s="315">
        <v>0</v>
      </c>
      <c r="I1264" s="2">
        <f t="shared" si="23"/>
        <v>0</v>
      </c>
    </row>
    <row r="1265" spans="1:9" hidden="1" x14ac:dyDescent="0.25">
      <c r="A1265" s="5">
        <v>413095</v>
      </c>
      <c r="B1265" s="4" t="s">
        <v>221</v>
      </c>
      <c r="C1265" s="3">
        <v>0</v>
      </c>
      <c r="D1265" s="3">
        <v>0</v>
      </c>
      <c r="E1265" s="3">
        <v>0</v>
      </c>
      <c r="F1265" s="3">
        <v>0</v>
      </c>
      <c r="G1265" s="3">
        <v>0</v>
      </c>
      <c r="H1265" s="315">
        <v>0</v>
      </c>
      <c r="I1265" s="2">
        <f t="shared" si="23"/>
        <v>0</v>
      </c>
    </row>
    <row r="1266" spans="1:9" hidden="1" x14ac:dyDescent="0.25">
      <c r="A1266" s="5">
        <v>413500</v>
      </c>
      <c r="B1266" s="4" t="s">
        <v>280</v>
      </c>
      <c r="C1266" s="3">
        <v>0</v>
      </c>
      <c r="D1266" s="3">
        <v>0</v>
      </c>
      <c r="E1266" s="3">
        <v>0</v>
      </c>
      <c r="F1266" s="3">
        <v>0</v>
      </c>
      <c r="G1266" s="3">
        <v>0</v>
      </c>
      <c r="H1266" s="315">
        <v>0</v>
      </c>
      <c r="I1266" s="2">
        <f t="shared" si="23"/>
        <v>0</v>
      </c>
    </row>
    <row r="1267" spans="1:9" hidden="1" x14ac:dyDescent="0.25">
      <c r="A1267" s="5">
        <v>413502</v>
      </c>
      <c r="B1267" s="4" t="s">
        <v>279</v>
      </c>
      <c r="C1267" s="3">
        <v>0</v>
      </c>
      <c r="D1267" s="3">
        <v>0</v>
      </c>
      <c r="E1267" s="3">
        <v>0</v>
      </c>
      <c r="F1267" s="3">
        <v>0</v>
      </c>
      <c r="G1267" s="3">
        <v>0</v>
      </c>
      <c r="H1267" s="315">
        <v>0</v>
      </c>
      <c r="I1267" s="2">
        <f t="shared" si="23"/>
        <v>0</v>
      </c>
    </row>
    <row r="1268" spans="1:9" hidden="1" x14ac:dyDescent="0.25">
      <c r="A1268" s="5">
        <v>413504</v>
      </c>
      <c r="B1268" s="4" t="s">
        <v>278</v>
      </c>
      <c r="C1268" s="3">
        <v>0</v>
      </c>
      <c r="D1268" s="3">
        <v>0</v>
      </c>
      <c r="E1268" s="3">
        <v>0</v>
      </c>
      <c r="F1268" s="3">
        <v>0</v>
      </c>
      <c r="G1268" s="3">
        <v>0</v>
      </c>
      <c r="H1268" s="315">
        <v>0</v>
      </c>
      <c r="I1268" s="2">
        <f t="shared" si="23"/>
        <v>0</v>
      </c>
    </row>
    <row r="1269" spans="1:9" hidden="1" x14ac:dyDescent="0.25">
      <c r="A1269" s="5">
        <v>413506</v>
      </c>
      <c r="B1269" s="4" t="s">
        <v>277</v>
      </c>
      <c r="C1269" s="3">
        <v>0</v>
      </c>
      <c r="D1269" s="3">
        <v>0</v>
      </c>
      <c r="E1269" s="3">
        <v>0</v>
      </c>
      <c r="F1269" s="3">
        <v>0</v>
      </c>
      <c r="G1269" s="3">
        <v>0</v>
      </c>
      <c r="H1269" s="315">
        <v>0</v>
      </c>
      <c r="I1269" s="2">
        <f t="shared" si="23"/>
        <v>0</v>
      </c>
    </row>
    <row r="1270" spans="1:9" hidden="1" x14ac:dyDescent="0.25">
      <c r="A1270" s="5">
        <v>413508</v>
      </c>
      <c r="B1270" s="4" t="s">
        <v>276</v>
      </c>
      <c r="C1270" s="3">
        <v>0</v>
      </c>
      <c r="D1270" s="3">
        <v>0</v>
      </c>
      <c r="E1270" s="3">
        <v>0</v>
      </c>
      <c r="F1270" s="3">
        <v>0</v>
      </c>
      <c r="G1270" s="3">
        <v>0</v>
      </c>
      <c r="H1270" s="315">
        <v>0</v>
      </c>
      <c r="I1270" s="2">
        <f t="shared" si="23"/>
        <v>0</v>
      </c>
    </row>
    <row r="1271" spans="1:9" hidden="1" x14ac:dyDescent="0.25">
      <c r="A1271" s="5">
        <v>413510</v>
      </c>
      <c r="B1271" s="4" t="s">
        <v>275</v>
      </c>
      <c r="C1271" s="3">
        <v>0</v>
      </c>
      <c r="D1271" s="3">
        <v>0</v>
      </c>
      <c r="E1271" s="3">
        <v>0</v>
      </c>
      <c r="F1271" s="3">
        <v>0</v>
      </c>
      <c r="G1271" s="3">
        <v>0</v>
      </c>
      <c r="H1271" s="315">
        <v>0</v>
      </c>
      <c r="I1271" s="2">
        <f t="shared" si="23"/>
        <v>0</v>
      </c>
    </row>
    <row r="1272" spans="1:9" hidden="1" x14ac:dyDescent="0.25">
      <c r="A1272" s="5">
        <v>413512</v>
      </c>
      <c r="B1272" s="4" t="s">
        <v>274</v>
      </c>
      <c r="C1272" s="3">
        <v>0</v>
      </c>
      <c r="D1272" s="3">
        <v>0</v>
      </c>
      <c r="E1272" s="3">
        <v>0</v>
      </c>
      <c r="F1272" s="3">
        <v>0</v>
      </c>
      <c r="G1272" s="3">
        <v>0</v>
      </c>
      <c r="H1272" s="315">
        <v>0</v>
      </c>
      <c r="I1272" s="2">
        <f t="shared" si="23"/>
        <v>0</v>
      </c>
    </row>
    <row r="1273" spans="1:9" hidden="1" x14ac:dyDescent="0.25">
      <c r="A1273" s="5">
        <v>413514</v>
      </c>
      <c r="B1273" s="4" t="s">
        <v>273</v>
      </c>
      <c r="C1273" s="3">
        <v>0</v>
      </c>
      <c r="D1273" s="3">
        <v>0</v>
      </c>
      <c r="E1273" s="3">
        <v>0</v>
      </c>
      <c r="F1273" s="3">
        <v>0</v>
      </c>
      <c r="G1273" s="3">
        <v>0</v>
      </c>
      <c r="H1273" s="315">
        <v>0</v>
      </c>
      <c r="I1273" s="2">
        <f t="shared" si="23"/>
        <v>0</v>
      </c>
    </row>
    <row r="1274" spans="1:9" hidden="1" x14ac:dyDescent="0.25">
      <c r="A1274" s="5">
        <v>413516</v>
      </c>
      <c r="B1274" s="4" t="s">
        <v>272</v>
      </c>
      <c r="C1274" s="3">
        <v>0</v>
      </c>
      <c r="D1274" s="3">
        <v>0</v>
      </c>
      <c r="E1274" s="3">
        <v>0</v>
      </c>
      <c r="F1274" s="3">
        <v>0</v>
      </c>
      <c r="G1274" s="3">
        <v>0</v>
      </c>
      <c r="H1274" s="315">
        <v>0</v>
      </c>
      <c r="I1274" s="2">
        <f t="shared" si="23"/>
        <v>0</v>
      </c>
    </row>
    <row r="1275" spans="1:9" hidden="1" x14ac:dyDescent="0.25">
      <c r="A1275" s="5">
        <v>413518</v>
      </c>
      <c r="B1275" s="4" t="s">
        <v>271</v>
      </c>
      <c r="C1275" s="3">
        <v>0</v>
      </c>
      <c r="D1275" s="3">
        <v>0</v>
      </c>
      <c r="E1275" s="3">
        <v>0</v>
      </c>
      <c r="F1275" s="3">
        <v>0</v>
      </c>
      <c r="G1275" s="3">
        <v>0</v>
      </c>
      <c r="H1275" s="315">
        <v>0</v>
      </c>
      <c r="I1275" s="2">
        <f t="shared" si="23"/>
        <v>0</v>
      </c>
    </row>
    <row r="1276" spans="1:9" hidden="1" x14ac:dyDescent="0.25">
      <c r="A1276" s="5">
        <v>413520</v>
      </c>
      <c r="B1276" s="4" t="s">
        <v>270</v>
      </c>
      <c r="C1276" s="3">
        <v>0</v>
      </c>
      <c r="D1276" s="3">
        <v>0</v>
      </c>
      <c r="E1276" s="3">
        <v>0</v>
      </c>
      <c r="F1276" s="3">
        <v>0</v>
      </c>
      <c r="G1276" s="3">
        <v>0</v>
      </c>
      <c r="H1276" s="315">
        <v>0</v>
      </c>
      <c r="I1276" s="2">
        <f t="shared" si="23"/>
        <v>0</v>
      </c>
    </row>
    <row r="1277" spans="1:9" hidden="1" x14ac:dyDescent="0.25">
      <c r="A1277" s="5">
        <v>413522</v>
      </c>
      <c r="B1277" s="4" t="s">
        <v>269</v>
      </c>
      <c r="C1277" s="3">
        <v>0</v>
      </c>
      <c r="D1277" s="3">
        <v>0</v>
      </c>
      <c r="E1277" s="3">
        <v>0</v>
      </c>
      <c r="F1277" s="3">
        <v>0</v>
      </c>
      <c r="G1277" s="3">
        <v>0</v>
      </c>
      <c r="H1277" s="315">
        <v>0</v>
      </c>
      <c r="I1277" s="2">
        <f t="shared" si="23"/>
        <v>0</v>
      </c>
    </row>
    <row r="1278" spans="1:9" hidden="1" x14ac:dyDescent="0.25">
      <c r="A1278" s="5">
        <v>413524</v>
      </c>
      <c r="B1278" s="4" t="s">
        <v>268</v>
      </c>
      <c r="C1278" s="3">
        <v>0</v>
      </c>
      <c r="D1278" s="3">
        <v>0</v>
      </c>
      <c r="E1278" s="3">
        <v>0</v>
      </c>
      <c r="F1278" s="3">
        <v>0</v>
      </c>
      <c r="G1278" s="3">
        <v>0</v>
      </c>
      <c r="H1278" s="315">
        <v>0</v>
      </c>
      <c r="I1278" s="2">
        <f t="shared" si="23"/>
        <v>0</v>
      </c>
    </row>
    <row r="1279" spans="1:9" hidden="1" x14ac:dyDescent="0.25">
      <c r="A1279" s="5">
        <v>413526</v>
      </c>
      <c r="B1279" s="4" t="s">
        <v>267</v>
      </c>
      <c r="C1279" s="3">
        <v>0</v>
      </c>
      <c r="D1279" s="3">
        <v>0</v>
      </c>
      <c r="E1279" s="3">
        <v>0</v>
      </c>
      <c r="F1279" s="3">
        <v>0</v>
      </c>
      <c r="G1279" s="3">
        <v>0</v>
      </c>
      <c r="H1279" s="315">
        <v>0</v>
      </c>
      <c r="I1279" s="2">
        <f t="shared" si="23"/>
        <v>0</v>
      </c>
    </row>
    <row r="1280" spans="1:9" hidden="1" x14ac:dyDescent="0.25">
      <c r="A1280" s="5">
        <v>413528</v>
      </c>
      <c r="B1280" s="4" t="s">
        <v>266</v>
      </c>
      <c r="C1280" s="3">
        <v>0</v>
      </c>
      <c r="D1280" s="3">
        <v>0</v>
      </c>
      <c r="E1280" s="3">
        <v>0</v>
      </c>
      <c r="F1280" s="3">
        <v>0</v>
      </c>
      <c r="G1280" s="3">
        <v>0</v>
      </c>
      <c r="H1280" s="315">
        <v>0</v>
      </c>
      <c r="I1280" s="2">
        <f t="shared" si="23"/>
        <v>0</v>
      </c>
    </row>
    <row r="1281" spans="1:9" hidden="1" x14ac:dyDescent="0.25">
      <c r="A1281" s="5">
        <v>413530</v>
      </c>
      <c r="B1281" s="4" t="s">
        <v>265</v>
      </c>
      <c r="C1281" s="3">
        <v>0</v>
      </c>
      <c r="D1281" s="3">
        <v>0</v>
      </c>
      <c r="E1281" s="3">
        <v>0</v>
      </c>
      <c r="F1281" s="3">
        <v>0</v>
      </c>
      <c r="G1281" s="3">
        <v>0</v>
      </c>
      <c r="H1281" s="315">
        <v>0</v>
      </c>
      <c r="I1281" s="2">
        <f t="shared" si="23"/>
        <v>0</v>
      </c>
    </row>
    <row r="1282" spans="1:9" hidden="1" x14ac:dyDescent="0.25">
      <c r="A1282" s="5">
        <v>413532</v>
      </c>
      <c r="B1282" s="4" t="s">
        <v>264</v>
      </c>
      <c r="C1282" s="3">
        <v>0</v>
      </c>
      <c r="D1282" s="3">
        <v>0</v>
      </c>
      <c r="E1282" s="3">
        <v>0</v>
      </c>
      <c r="F1282" s="3">
        <v>0</v>
      </c>
      <c r="G1282" s="3">
        <v>0</v>
      </c>
      <c r="H1282" s="315">
        <v>0</v>
      </c>
      <c r="I1282" s="2">
        <f t="shared" si="23"/>
        <v>0</v>
      </c>
    </row>
    <row r="1283" spans="1:9" hidden="1" x14ac:dyDescent="0.25">
      <c r="A1283" s="5">
        <v>413534</v>
      </c>
      <c r="B1283" s="4" t="s">
        <v>263</v>
      </c>
      <c r="C1283" s="3">
        <v>0</v>
      </c>
      <c r="D1283" s="3">
        <v>0</v>
      </c>
      <c r="E1283" s="3">
        <v>0</v>
      </c>
      <c r="F1283" s="3">
        <v>0</v>
      </c>
      <c r="G1283" s="3">
        <v>0</v>
      </c>
      <c r="H1283" s="315">
        <v>0</v>
      </c>
      <c r="I1283" s="2">
        <f t="shared" si="23"/>
        <v>0</v>
      </c>
    </row>
    <row r="1284" spans="1:9" hidden="1" x14ac:dyDescent="0.25">
      <c r="A1284" s="5">
        <v>413536</v>
      </c>
      <c r="B1284" s="4" t="s">
        <v>262</v>
      </c>
      <c r="C1284" s="3">
        <v>0</v>
      </c>
      <c r="D1284" s="3">
        <v>0</v>
      </c>
      <c r="E1284" s="3">
        <v>0</v>
      </c>
      <c r="F1284" s="3">
        <v>0</v>
      </c>
      <c r="G1284" s="3">
        <v>0</v>
      </c>
      <c r="H1284" s="315">
        <v>0</v>
      </c>
      <c r="I1284" s="2">
        <f t="shared" ref="I1284:I1347" si="24">MAX(C1284:H1284)</f>
        <v>0</v>
      </c>
    </row>
    <row r="1285" spans="1:9" hidden="1" x14ac:dyDescent="0.25">
      <c r="A1285" s="5">
        <v>413538</v>
      </c>
      <c r="B1285" s="4" t="s">
        <v>261</v>
      </c>
      <c r="C1285" s="3">
        <v>0</v>
      </c>
      <c r="D1285" s="3">
        <v>0</v>
      </c>
      <c r="E1285" s="3">
        <v>0</v>
      </c>
      <c r="F1285" s="3">
        <v>0</v>
      </c>
      <c r="G1285" s="3">
        <v>0</v>
      </c>
      <c r="H1285" s="315">
        <v>0</v>
      </c>
      <c r="I1285" s="2">
        <f t="shared" si="24"/>
        <v>0</v>
      </c>
    </row>
    <row r="1286" spans="1:9" hidden="1" x14ac:dyDescent="0.25">
      <c r="A1286" s="5">
        <v>413540</v>
      </c>
      <c r="B1286" s="4" t="s">
        <v>260</v>
      </c>
      <c r="C1286" s="3">
        <v>0</v>
      </c>
      <c r="D1286" s="3">
        <v>0</v>
      </c>
      <c r="E1286" s="3">
        <v>0</v>
      </c>
      <c r="F1286" s="3">
        <v>0</v>
      </c>
      <c r="G1286" s="3">
        <v>0</v>
      </c>
      <c r="H1286" s="315">
        <v>0</v>
      </c>
      <c r="I1286" s="2">
        <f t="shared" si="24"/>
        <v>0</v>
      </c>
    </row>
    <row r="1287" spans="1:9" hidden="1" x14ac:dyDescent="0.25">
      <c r="A1287" s="5">
        <v>413542</v>
      </c>
      <c r="B1287" s="4" t="s">
        <v>259</v>
      </c>
      <c r="C1287" s="3">
        <v>0</v>
      </c>
      <c r="D1287" s="3">
        <v>0</v>
      </c>
      <c r="E1287" s="3">
        <v>0</v>
      </c>
      <c r="F1287" s="3">
        <v>0</v>
      </c>
      <c r="G1287" s="3">
        <v>0</v>
      </c>
      <c r="H1287" s="315">
        <v>0</v>
      </c>
      <c r="I1287" s="2">
        <f t="shared" si="24"/>
        <v>0</v>
      </c>
    </row>
    <row r="1288" spans="1:9" hidden="1" x14ac:dyDescent="0.25">
      <c r="A1288" s="5">
        <v>413544</v>
      </c>
      <c r="B1288" s="4" t="s">
        <v>258</v>
      </c>
      <c r="C1288" s="3">
        <v>0</v>
      </c>
      <c r="D1288" s="3">
        <v>0</v>
      </c>
      <c r="E1288" s="3">
        <v>0</v>
      </c>
      <c r="F1288" s="3">
        <v>0</v>
      </c>
      <c r="G1288" s="3">
        <v>0</v>
      </c>
      <c r="H1288" s="315">
        <v>0</v>
      </c>
      <c r="I1288" s="2">
        <f t="shared" si="24"/>
        <v>0</v>
      </c>
    </row>
    <row r="1289" spans="1:9" hidden="1" x14ac:dyDescent="0.25">
      <c r="A1289" s="5">
        <v>413546</v>
      </c>
      <c r="B1289" s="4" t="s">
        <v>257</v>
      </c>
      <c r="C1289" s="3">
        <v>0</v>
      </c>
      <c r="D1289" s="3">
        <v>0</v>
      </c>
      <c r="E1289" s="3">
        <v>0</v>
      </c>
      <c r="F1289" s="3">
        <v>0</v>
      </c>
      <c r="G1289" s="3">
        <v>0</v>
      </c>
      <c r="H1289" s="315">
        <v>0</v>
      </c>
      <c r="I1289" s="2">
        <f t="shared" si="24"/>
        <v>0</v>
      </c>
    </row>
    <row r="1290" spans="1:9" hidden="1" x14ac:dyDescent="0.25">
      <c r="A1290" s="5">
        <v>413548</v>
      </c>
      <c r="B1290" s="4" t="s">
        <v>256</v>
      </c>
      <c r="C1290" s="3">
        <v>0</v>
      </c>
      <c r="D1290" s="3">
        <v>0</v>
      </c>
      <c r="E1290" s="3">
        <v>0</v>
      </c>
      <c r="F1290" s="3">
        <v>0</v>
      </c>
      <c r="G1290" s="3">
        <v>0</v>
      </c>
      <c r="H1290" s="315">
        <v>0</v>
      </c>
      <c r="I1290" s="2">
        <f t="shared" si="24"/>
        <v>0</v>
      </c>
    </row>
    <row r="1291" spans="1:9" hidden="1" x14ac:dyDescent="0.25">
      <c r="A1291" s="5">
        <v>413550</v>
      </c>
      <c r="B1291" s="4" t="s">
        <v>255</v>
      </c>
      <c r="C1291" s="3">
        <v>0</v>
      </c>
      <c r="D1291" s="3">
        <v>0</v>
      </c>
      <c r="E1291" s="3">
        <v>0</v>
      </c>
      <c r="F1291" s="3">
        <v>0</v>
      </c>
      <c r="G1291" s="3">
        <v>0</v>
      </c>
      <c r="H1291" s="315">
        <v>0</v>
      </c>
      <c r="I1291" s="2">
        <f t="shared" si="24"/>
        <v>0</v>
      </c>
    </row>
    <row r="1292" spans="1:9" hidden="1" x14ac:dyDescent="0.25">
      <c r="A1292" s="5">
        <v>413552</v>
      </c>
      <c r="B1292" s="4" t="s">
        <v>254</v>
      </c>
      <c r="C1292" s="3">
        <v>0</v>
      </c>
      <c r="D1292" s="3">
        <v>0</v>
      </c>
      <c r="E1292" s="3">
        <v>0</v>
      </c>
      <c r="F1292" s="3">
        <v>0</v>
      </c>
      <c r="G1292" s="3">
        <v>0</v>
      </c>
      <c r="H1292" s="315">
        <v>0</v>
      </c>
      <c r="I1292" s="2">
        <f t="shared" si="24"/>
        <v>0</v>
      </c>
    </row>
    <row r="1293" spans="1:9" hidden="1" x14ac:dyDescent="0.25">
      <c r="A1293" s="5">
        <v>413554</v>
      </c>
      <c r="B1293" s="4" t="s">
        <v>253</v>
      </c>
      <c r="C1293" s="3">
        <v>0</v>
      </c>
      <c r="D1293" s="3">
        <v>0</v>
      </c>
      <c r="E1293" s="3">
        <v>0</v>
      </c>
      <c r="F1293" s="3">
        <v>0</v>
      </c>
      <c r="G1293" s="3">
        <v>0</v>
      </c>
      <c r="H1293" s="315">
        <v>0</v>
      </c>
      <c r="I1293" s="2">
        <f t="shared" si="24"/>
        <v>0</v>
      </c>
    </row>
    <row r="1294" spans="1:9" hidden="1" x14ac:dyDescent="0.25">
      <c r="A1294" s="5">
        <v>413556</v>
      </c>
      <c r="B1294" s="4" t="s">
        <v>768</v>
      </c>
      <c r="C1294" s="3">
        <v>0</v>
      </c>
      <c r="D1294" s="3">
        <v>0</v>
      </c>
      <c r="E1294" s="3">
        <v>0</v>
      </c>
      <c r="F1294" s="3">
        <v>0</v>
      </c>
      <c r="G1294" s="3">
        <v>0</v>
      </c>
      <c r="H1294" s="315">
        <v>0</v>
      </c>
      <c r="I1294" s="2">
        <f t="shared" si="24"/>
        <v>0</v>
      </c>
    </row>
    <row r="1295" spans="1:9" hidden="1" x14ac:dyDescent="0.25">
      <c r="A1295" s="5">
        <v>413558</v>
      </c>
      <c r="B1295" s="4" t="s">
        <v>251</v>
      </c>
      <c r="C1295" s="3">
        <v>0</v>
      </c>
      <c r="D1295" s="3">
        <v>0</v>
      </c>
      <c r="E1295" s="3">
        <v>0</v>
      </c>
      <c r="F1295" s="3">
        <v>0</v>
      </c>
      <c r="G1295" s="3">
        <v>0</v>
      </c>
      <c r="H1295" s="315">
        <v>0</v>
      </c>
      <c r="I1295" s="2">
        <f t="shared" si="24"/>
        <v>0</v>
      </c>
    </row>
    <row r="1296" spans="1:9" hidden="1" x14ac:dyDescent="0.25">
      <c r="A1296" s="5">
        <v>413560</v>
      </c>
      <c r="B1296" s="4" t="s">
        <v>250</v>
      </c>
      <c r="C1296" s="3">
        <v>0</v>
      </c>
      <c r="D1296" s="3">
        <v>0</v>
      </c>
      <c r="E1296" s="3">
        <v>0</v>
      </c>
      <c r="F1296" s="3">
        <v>0</v>
      </c>
      <c r="G1296" s="3">
        <v>0</v>
      </c>
      <c r="H1296" s="315">
        <v>0</v>
      </c>
      <c r="I1296" s="2">
        <f t="shared" si="24"/>
        <v>0</v>
      </c>
    </row>
    <row r="1297" spans="1:9" hidden="1" x14ac:dyDescent="0.25">
      <c r="A1297" s="5">
        <v>413562</v>
      </c>
      <c r="B1297" s="4" t="s">
        <v>249</v>
      </c>
      <c r="C1297" s="3">
        <v>0</v>
      </c>
      <c r="D1297" s="3">
        <v>0</v>
      </c>
      <c r="E1297" s="3">
        <v>0</v>
      </c>
      <c r="F1297" s="3">
        <v>0</v>
      </c>
      <c r="G1297" s="3">
        <v>0</v>
      </c>
      <c r="H1297" s="315">
        <v>0</v>
      </c>
      <c r="I1297" s="2">
        <f t="shared" si="24"/>
        <v>0</v>
      </c>
    </row>
    <row r="1298" spans="1:9" hidden="1" x14ac:dyDescent="0.25">
      <c r="A1298" s="5">
        <v>413564</v>
      </c>
      <c r="B1298" s="4" t="s">
        <v>248</v>
      </c>
      <c r="C1298" s="3">
        <v>0</v>
      </c>
      <c r="D1298" s="3">
        <v>0</v>
      </c>
      <c r="E1298" s="3">
        <v>0</v>
      </c>
      <c r="F1298" s="3">
        <v>0</v>
      </c>
      <c r="G1298" s="3">
        <v>0</v>
      </c>
      <c r="H1298" s="315">
        <v>0</v>
      </c>
      <c r="I1298" s="2">
        <f t="shared" si="24"/>
        <v>0</v>
      </c>
    </row>
    <row r="1299" spans="1:9" hidden="1" x14ac:dyDescent="0.25">
      <c r="A1299" s="5">
        <v>413566</v>
      </c>
      <c r="B1299" s="4" t="s">
        <v>247</v>
      </c>
      <c r="C1299" s="3">
        <v>0</v>
      </c>
      <c r="D1299" s="3">
        <v>0</v>
      </c>
      <c r="E1299" s="3">
        <v>0</v>
      </c>
      <c r="F1299" s="3">
        <v>0</v>
      </c>
      <c r="G1299" s="3">
        <v>0</v>
      </c>
      <c r="H1299" s="315">
        <v>0</v>
      </c>
      <c r="I1299" s="2">
        <f t="shared" si="24"/>
        <v>0</v>
      </c>
    </row>
    <row r="1300" spans="1:9" hidden="1" x14ac:dyDescent="0.25">
      <c r="A1300" s="5">
        <v>413568</v>
      </c>
      <c r="B1300" s="4" t="s">
        <v>246</v>
      </c>
      <c r="C1300" s="3">
        <v>0</v>
      </c>
      <c r="D1300" s="3">
        <v>0</v>
      </c>
      <c r="E1300" s="3">
        <v>0</v>
      </c>
      <c r="F1300" s="3">
        <v>0</v>
      </c>
      <c r="G1300" s="3">
        <v>0</v>
      </c>
      <c r="H1300" s="315">
        <v>0</v>
      </c>
      <c r="I1300" s="2">
        <f t="shared" si="24"/>
        <v>0</v>
      </c>
    </row>
    <row r="1301" spans="1:9" hidden="1" x14ac:dyDescent="0.25">
      <c r="A1301" s="5">
        <v>413570</v>
      </c>
      <c r="B1301" s="4" t="s">
        <v>245</v>
      </c>
      <c r="C1301" s="3">
        <v>0</v>
      </c>
      <c r="D1301" s="3">
        <v>0</v>
      </c>
      <c r="E1301" s="3">
        <v>0</v>
      </c>
      <c r="F1301" s="3">
        <v>0</v>
      </c>
      <c r="G1301" s="3">
        <v>0</v>
      </c>
      <c r="H1301" s="315">
        <v>0</v>
      </c>
      <c r="I1301" s="2">
        <f t="shared" si="24"/>
        <v>0</v>
      </c>
    </row>
    <row r="1302" spans="1:9" hidden="1" x14ac:dyDescent="0.25">
      <c r="A1302" s="5">
        <v>413572</v>
      </c>
      <c r="B1302" s="4" t="s">
        <v>244</v>
      </c>
      <c r="C1302" s="3">
        <v>0</v>
      </c>
      <c r="D1302" s="3">
        <v>0</v>
      </c>
      <c r="E1302" s="3">
        <v>0</v>
      </c>
      <c r="F1302" s="3">
        <v>0</v>
      </c>
      <c r="G1302" s="3">
        <v>0</v>
      </c>
      <c r="H1302" s="315">
        <v>0</v>
      </c>
      <c r="I1302" s="2">
        <f t="shared" si="24"/>
        <v>0</v>
      </c>
    </row>
    <row r="1303" spans="1:9" hidden="1" x14ac:dyDescent="0.25">
      <c r="A1303" s="5">
        <v>413595</v>
      </c>
      <c r="B1303" s="4" t="s">
        <v>243</v>
      </c>
      <c r="C1303" s="3">
        <v>0</v>
      </c>
      <c r="D1303" s="3">
        <v>0</v>
      </c>
      <c r="E1303" s="3">
        <v>0</v>
      </c>
      <c r="F1303" s="3">
        <v>0</v>
      </c>
      <c r="G1303" s="3">
        <v>0</v>
      </c>
      <c r="H1303" s="315">
        <v>0</v>
      </c>
      <c r="I1303" s="2">
        <f t="shared" si="24"/>
        <v>0</v>
      </c>
    </row>
    <row r="1304" spans="1:9" hidden="1" x14ac:dyDescent="0.25">
      <c r="A1304" s="5">
        <v>414000</v>
      </c>
      <c r="B1304" s="4" t="s">
        <v>242</v>
      </c>
      <c r="C1304" s="3">
        <v>0</v>
      </c>
      <c r="D1304" s="3">
        <v>0</v>
      </c>
      <c r="E1304" s="3">
        <v>0</v>
      </c>
      <c r="F1304" s="3">
        <v>0</v>
      </c>
      <c r="G1304" s="3">
        <v>0</v>
      </c>
      <c r="H1304" s="315">
        <v>0</v>
      </c>
      <c r="I1304" s="2">
        <f t="shared" si="24"/>
        <v>0</v>
      </c>
    </row>
    <row r="1305" spans="1:9" hidden="1" x14ac:dyDescent="0.25">
      <c r="A1305" s="5">
        <v>414005</v>
      </c>
      <c r="B1305" s="4" t="s">
        <v>241</v>
      </c>
      <c r="C1305" s="3">
        <v>0</v>
      </c>
      <c r="D1305" s="3">
        <v>0</v>
      </c>
      <c r="E1305" s="3">
        <v>0</v>
      </c>
      <c r="F1305" s="3">
        <v>0</v>
      </c>
      <c r="G1305" s="3">
        <v>0</v>
      </c>
      <c r="H1305" s="315">
        <v>0</v>
      </c>
      <c r="I1305" s="2">
        <f t="shared" si="24"/>
        <v>0</v>
      </c>
    </row>
    <row r="1306" spans="1:9" hidden="1" x14ac:dyDescent="0.25">
      <c r="A1306" s="5">
        <v>414010</v>
      </c>
      <c r="B1306" s="4" t="s">
        <v>240</v>
      </c>
      <c r="C1306" s="3">
        <v>0</v>
      </c>
      <c r="D1306" s="3">
        <v>0</v>
      </c>
      <c r="E1306" s="3">
        <v>0</v>
      </c>
      <c r="F1306" s="3">
        <v>0</v>
      </c>
      <c r="G1306" s="3">
        <v>0</v>
      </c>
      <c r="H1306" s="315">
        <v>0</v>
      </c>
      <c r="I1306" s="2">
        <f t="shared" si="24"/>
        <v>0</v>
      </c>
    </row>
    <row r="1307" spans="1:9" hidden="1" x14ac:dyDescent="0.25">
      <c r="A1307" s="5">
        <v>414015</v>
      </c>
      <c r="B1307" s="4" t="s">
        <v>239</v>
      </c>
      <c r="C1307" s="3">
        <v>0</v>
      </c>
      <c r="D1307" s="3">
        <v>0</v>
      </c>
      <c r="E1307" s="3">
        <v>0</v>
      </c>
      <c r="F1307" s="3">
        <v>0</v>
      </c>
      <c r="G1307" s="3">
        <v>0</v>
      </c>
      <c r="H1307" s="315">
        <v>0</v>
      </c>
      <c r="I1307" s="2">
        <f t="shared" si="24"/>
        <v>0</v>
      </c>
    </row>
    <row r="1308" spans="1:9" hidden="1" x14ac:dyDescent="0.25">
      <c r="A1308" s="5">
        <v>414020</v>
      </c>
      <c r="B1308" s="4" t="s">
        <v>238</v>
      </c>
      <c r="C1308" s="3">
        <v>0</v>
      </c>
      <c r="D1308" s="3">
        <v>0</v>
      </c>
      <c r="E1308" s="3">
        <v>0</v>
      </c>
      <c r="F1308" s="3">
        <v>0</v>
      </c>
      <c r="G1308" s="3">
        <v>0</v>
      </c>
      <c r="H1308" s="315">
        <v>0</v>
      </c>
      <c r="I1308" s="2">
        <f t="shared" si="24"/>
        <v>0</v>
      </c>
    </row>
    <row r="1309" spans="1:9" hidden="1" x14ac:dyDescent="0.25">
      <c r="A1309" s="5">
        <v>414095</v>
      </c>
      <c r="B1309" s="4" t="s">
        <v>221</v>
      </c>
      <c r="C1309" s="3">
        <v>0</v>
      </c>
      <c r="D1309" s="3">
        <v>0</v>
      </c>
      <c r="E1309" s="3">
        <v>0</v>
      </c>
      <c r="F1309" s="3">
        <v>0</v>
      </c>
      <c r="G1309" s="3">
        <v>0</v>
      </c>
      <c r="H1309" s="315">
        <v>0</v>
      </c>
      <c r="I1309" s="2">
        <f t="shared" si="24"/>
        <v>0</v>
      </c>
    </row>
    <row r="1310" spans="1:9" hidden="1" x14ac:dyDescent="0.25">
      <c r="A1310" s="5">
        <v>414500</v>
      </c>
      <c r="B1310" s="4" t="s">
        <v>237</v>
      </c>
      <c r="C1310" s="3">
        <v>0</v>
      </c>
      <c r="D1310" s="3">
        <v>0</v>
      </c>
      <c r="E1310" s="3">
        <v>0</v>
      </c>
      <c r="F1310" s="3">
        <v>0</v>
      </c>
      <c r="G1310" s="3">
        <v>0</v>
      </c>
      <c r="H1310" s="315">
        <v>0</v>
      </c>
      <c r="I1310" s="2">
        <f t="shared" si="24"/>
        <v>0</v>
      </c>
    </row>
    <row r="1311" spans="1:9" hidden="1" x14ac:dyDescent="0.25">
      <c r="A1311" s="5">
        <v>414505</v>
      </c>
      <c r="B1311" s="4" t="s">
        <v>236</v>
      </c>
      <c r="C1311" s="3">
        <v>0</v>
      </c>
      <c r="D1311" s="3">
        <v>0</v>
      </c>
      <c r="E1311" s="3">
        <v>0</v>
      </c>
      <c r="F1311" s="3">
        <v>0</v>
      </c>
      <c r="G1311" s="3">
        <v>0</v>
      </c>
      <c r="H1311" s="315">
        <v>0</v>
      </c>
      <c r="I1311" s="2">
        <f t="shared" si="24"/>
        <v>0</v>
      </c>
    </row>
    <row r="1312" spans="1:9" hidden="1" x14ac:dyDescent="0.25">
      <c r="A1312" s="5">
        <v>414510</v>
      </c>
      <c r="B1312" s="4" t="s">
        <v>235</v>
      </c>
      <c r="C1312" s="3">
        <v>0</v>
      </c>
      <c r="D1312" s="3">
        <v>0</v>
      </c>
      <c r="E1312" s="3">
        <v>0</v>
      </c>
      <c r="F1312" s="3">
        <v>0</v>
      </c>
      <c r="G1312" s="3">
        <v>0</v>
      </c>
      <c r="H1312" s="315">
        <v>0</v>
      </c>
      <c r="I1312" s="2">
        <f t="shared" si="24"/>
        <v>0</v>
      </c>
    </row>
    <row r="1313" spans="1:9" hidden="1" x14ac:dyDescent="0.25">
      <c r="A1313" s="5">
        <v>414515</v>
      </c>
      <c r="B1313" s="4" t="s">
        <v>234</v>
      </c>
      <c r="C1313" s="3">
        <v>0</v>
      </c>
      <c r="D1313" s="3">
        <v>0</v>
      </c>
      <c r="E1313" s="3">
        <v>0</v>
      </c>
      <c r="F1313" s="3">
        <v>0</v>
      </c>
      <c r="G1313" s="3">
        <v>0</v>
      </c>
      <c r="H1313" s="315">
        <v>0</v>
      </c>
      <c r="I1313" s="2">
        <f t="shared" si="24"/>
        <v>0</v>
      </c>
    </row>
    <row r="1314" spans="1:9" hidden="1" x14ac:dyDescent="0.25">
      <c r="A1314" s="5">
        <v>414520</v>
      </c>
      <c r="B1314" s="4" t="s">
        <v>233</v>
      </c>
      <c r="C1314" s="3">
        <v>0</v>
      </c>
      <c r="D1314" s="3">
        <v>0</v>
      </c>
      <c r="E1314" s="3">
        <v>0</v>
      </c>
      <c r="F1314" s="3">
        <v>0</v>
      </c>
      <c r="G1314" s="3">
        <v>0</v>
      </c>
      <c r="H1314" s="315">
        <v>0</v>
      </c>
      <c r="I1314" s="2">
        <f t="shared" si="24"/>
        <v>0</v>
      </c>
    </row>
    <row r="1315" spans="1:9" hidden="1" x14ac:dyDescent="0.25">
      <c r="A1315" s="5">
        <v>414525</v>
      </c>
      <c r="B1315" s="4" t="s">
        <v>232</v>
      </c>
      <c r="C1315" s="3">
        <v>0</v>
      </c>
      <c r="D1315" s="3">
        <v>0</v>
      </c>
      <c r="E1315" s="3">
        <v>0</v>
      </c>
      <c r="F1315" s="3">
        <v>0</v>
      </c>
      <c r="G1315" s="3">
        <v>0</v>
      </c>
      <c r="H1315" s="315">
        <v>0</v>
      </c>
      <c r="I1315" s="2">
        <f t="shared" si="24"/>
        <v>0</v>
      </c>
    </row>
    <row r="1316" spans="1:9" hidden="1" x14ac:dyDescent="0.25">
      <c r="A1316" s="5">
        <v>414530</v>
      </c>
      <c r="B1316" s="4" t="s">
        <v>231</v>
      </c>
      <c r="C1316" s="3">
        <v>0</v>
      </c>
      <c r="D1316" s="3">
        <v>0</v>
      </c>
      <c r="E1316" s="3">
        <v>0</v>
      </c>
      <c r="F1316" s="3">
        <v>0</v>
      </c>
      <c r="G1316" s="3">
        <v>0</v>
      </c>
      <c r="H1316" s="315">
        <v>0</v>
      </c>
      <c r="I1316" s="2">
        <f t="shared" si="24"/>
        <v>0</v>
      </c>
    </row>
    <row r="1317" spans="1:9" hidden="1" x14ac:dyDescent="0.25">
      <c r="A1317" s="5">
        <v>414535</v>
      </c>
      <c r="B1317" s="4" t="s">
        <v>230</v>
      </c>
      <c r="C1317" s="3">
        <v>0</v>
      </c>
      <c r="D1317" s="3">
        <v>0</v>
      </c>
      <c r="E1317" s="3">
        <v>0</v>
      </c>
      <c r="F1317" s="3">
        <v>0</v>
      </c>
      <c r="G1317" s="3">
        <v>0</v>
      </c>
      <c r="H1317" s="315">
        <v>0</v>
      </c>
      <c r="I1317" s="2">
        <f t="shared" si="24"/>
        <v>0</v>
      </c>
    </row>
    <row r="1318" spans="1:9" hidden="1" x14ac:dyDescent="0.25">
      <c r="A1318" s="5">
        <v>414540</v>
      </c>
      <c r="B1318" s="4" t="s">
        <v>229</v>
      </c>
      <c r="C1318" s="3">
        <v>0</v>
      </c>
      <c r="D1318" s="3">
        <v>0</v>
      </c>
      <c r="E1318" s="3">
        <v>0</v>
      </c>
      <c r="F1318" s="3">
        <v>0</v>
      </c>
      <c r="G1318" s="3">
        <v>0</v>
      </c>
      <c r="H1318" s="315">
        <v>0</v>
      </c>
      <c r="I1318" s="2">
        <f t="shared" si="24"/>
        <v>0</v>
      </c>
    </row>
    <row r="1319" spans="1:9" hidden="1" x14ac:dyDescent="0.25">
      <c r="A1319" s="5">
        <v>414545</v>
      </c>
      <c r="B1319" s="4" t="s">
        <v>228</v>
      </c>
      <c r="C1319" s="3">
        <v>0</v>
      </c>
      <c r="D1319" s="3">
        <v>0</v>
      </c>
      <c r="E1319" s="3">
        <v>0</v>
      </c>
      <c r="F1319" s="3">
        <v>0</v>
      </c>
      <c r="G1319" s="3">
        <v>0</v>
      </c>
      <c r="H1319" s="315">
        <v>0</v>
      </c>
      <c r="I1319" s="2">
        <f t="shared" si="24"/>
        <v>0</v>
      </c>
    </row>
    <row r="1320" spans="1:9" hidden="1" x14ac:dyDescent="0.25">
      <c r="A1320" s="5">
        <v>414550</v>
      </c>
      <c r="B1320" s="4" t="s">
        <v>227</v>
      </c>
      <c r="C1320" s="3">
        <v>0</v>
      </c>
      <c r="D1320" s="3">
        <v>0</v>
      </c>
      <c r="E1320" s="3">
        <v>0</v>
      </c>
      <c r="F1320" s="3">
        <v>0</v>
      </c>
      <c r="G1320" s="3">
        <v>0</v>
      </c>
      <c r="H1320" s="315">
        <v>0</v>
      </c>
      <c r="I1320" s="2">
        <f t="shared" si="24"/>
        <v>0</v>
      </c>
    </row>
    <row r="1321" spans="1:9" hidden="1" x14ac:dyDescent="0.25">
      <c r="A1321" s="5">
        <v>414555</v>
      </c>
      <c r="B1321" s="4" t="s">
        <v>226</v>
      </c>
      <c r="C1321" s="3">
        <v>0</v>
      </c>
      <c r="D1321" s="3">
        <v>0</v>
      </c>
      <c r="E1321" s="3">
        <v>0</v>
      </c>
      <c r="F1321" s="3">
        <v>0</v>
      </c>
      <c r="G1321" s="3">
        <v>0</v>
      </c>
      <c r="H1321" s="315">
        <v>0</v>
      </c>
      <c r="I1321" s="2">
        <f t="shared" si="24"/>
        <v>0</v>
      </c>
    </row>
    <row r="1322" spans="1:9" hidden="1" x14ac:dyDescent="0.25">
      <c r="A1322" s="5">
        <v>414560</v>
      </c>
      <c r="B1322" s="4" t="s">
        <v>225</v>
      </c>
      <c r="C1322" s="3">
        <v>0</v>
      </c>
      <c r="D1322" s="3">
        <v>0</v>
      </c>
      <c r="E1322" s="3">
        <v>0</v>
      </c>
      <c r="F1322" s="3">
        <v>0</v>
      </c>
      <c r="G1322" s="3">
        <v>0</v>
      </c>
      <c r="H1322" s="315">
        <v>0</v>
      </c>
      <c r="I1322" s="2">
        <f t="shared" si="24"/>
        <v>0</v>
      </c>
    </row>
    <row r="1323" spans="1:9" hidden="1" x14ac:dyDescent="0.25">
      <c r="A1323" s="5">
        <v>414570</v>
      </c>
      <c r="B1323" s="4" t="s">
        <v>224</v>
      </c>
      <c r="C1323" s="3">
        <v>0</v>
      </c>
      <c r="D1323" s="3">
        <v>0</v>
      </c>
      <c r="E1323" s="3">
        <v>0</v>
      </c>
      <c r="F1323" s="3">
        <v>0</v>
      </c>
      <c r="G1323" s="3">
        <v>0</v>
      </c>
      <c r="H1323" s="315">
        <v>0</v>
      </c>
      <c r="I1323" s="2">
        <f t="shared" si="24"/>
        <v>0</v>
      </c>
    </row>
    <row r="1324" spans="1:9" hidden="1" x14ac:dyDescent="0.25">
      <c r="A1324" s="5">
        <v>414575</v>
      </c>
      <c r="B1324" s="4" t="s">
        <v>223</v>
      </c>
      <c r="C1324" s="3">
        <v>0</v>
      </c>
      <c r="D1324" s="3">
        <v>0</v>
      </c>
      <c r="E1324" s="3">
        <v>0</v>
      </c>
      <c r="F1324" s="3">
        <v>0</v>
      </c>
      <c r="G1324" s="3">
        <v>0</v>
      </c>
      <c r="H1324" s="315">
        <v>0</v>
      </c>
      <c r="I1324" s="2">
        <f t="shared" si="24"/>
        <v>0</v>
      </c>
    </row>
    <row r="1325" spans="1:9" hidden="1" x14ac:dyDescent="0.25">
      <c r="A1325" s="5">
        <v>414580</v>
      </c>
      <c r="B1325" s="4" t="s">
        <v>222</v>
      </c>
      <c r="C1325" s="3">
        <v>0</v>
      </c>
      <c r="D1325" s="3">
        <v>0</v>
      </c>
      <c r="E1325" s="3">
        <v>0</v>
      </c>
      <c r="F1325" s="3">
        <v>0</v>
      </c>
      <c r="G1325" s="3">
        <v>0</v>
      </c>
      <c r="H1325" s="315">
        <v>0</v>
      </c>
      <c r="I1325" s="2">
        <f t="shared" si="24"/>
        <v>0</v>
      </c>
    </row>
    <row r="1326" spans="1:9" hidden="1" x14ac:dyDescent="0.25">
      <c r="A1326" s="5">
        <v>414595</v>
      </c>
      <c r="B1326" s="4" t="s">
        <v>221</v>
      </c>
      <c r="C1326" s="3">
        <v>0</v>
      </c>
      <c r="D1326" s="3">
        <v>0</v>
      </c>
      <c r="E1326" s="3">
        <v>0</v>
      </c>
      <c r="F1326" s="3">
        <v>0</v>
      </c>
      <c r="G1326" s="3">
        <v>0</v>
      </c>
      <c r="H1326" s="315">
        <v>0</v>
      </c>
      <c r="I1326" s="2">
        <f t="shared" si="24"/>
        <v>0</v>
      </c>
    </row>
    <row r="1327" spans="1:9" hidden="1" x14ac:dyDescent="0.25">
      <c r="A1327" s="5">
        <v>414700</v>
      </c>
      <c r="B1327" s="4" t="s">
        <v>767</v>
      </c>
      <c r="C1327" s="3">
        <v>0</v>
      </c>
      <c r="D1327" s="3">
        <v>0</v>
      </c>
      <c r="E1327" s="3">
        <v>0</v>
      </c>
      <c r="F1327" s="3">
        <v>0</v>
      </c>
      <c r="G1327" s="3">
        <v>0</v>
      </c>
      <c r="H1327" s="315">
        <v>0</v>
      </c>
      <c r="I1327" s="2">
        <f t="shared" si="24"/>
        <v>0</v>
      </c>
    </row>
    <row r="1328" spans="1:9" hidden="1" x14ac:dyDescent="0.25">
      <c r="A1328" s="5">
        <v>414705</v>
      </c>
      <c r="B1328" s="4" t="s">
        <v>766</v>
      </c>
      <c r="C1328" s="3">
        <v>0</v>
      </c>
      <c r="D1328" s="3">
        <v>0</v>
      </c>
      <c r="E1328" s="3">
        <v>0</v>
      </c>
      <c r="F1328" s="3">
        <v>0</v>
      </c>
      <c r="G1328" s="3">
        <v>0</v>
      </c>
      <c r="H1328" s="315">
        <v>0</v>
      </c>
      <c r="I1328" s="2">
        <f t="shared" si="24"/>
        <v>0</v>
      </c>
    </row>
    <row r="1329" spans="1:9" hidden="1" x14ac:dyDescent="0.25">
      <c r="A1329" s="5">
        <v>414710</v>
      </c>
      <c r="B1329" s="4" t="s">
        <v>765</v>
      </c>
      <c r="C1329" s="3">
        <v>0</v>
      </c>
      <c r="D1329" s="3">
        <v>0</v>
      </c>
      <c r="E1329" s="3">
        <v>0</v>
      </c>
      <c r="F1329" s="3">
        <v>0</v>
      </c>
      <c r="G1329" s="3">
        <v>0</v>
      </c>
      <c r="H1329" s="315">
        <v>0</v>
      </c>
      <c r="I1329" s="2">
        <f t="shared" si="24"/>
        <v>0</v>
      </c>
    </row>
    <row r="1330" spans="1:9" x14ac:dyDescent="0.25">
      <c r="A1330" s="5">
        <v>415000</v>
      </c>
      <c r="B1330" s="4" t="s">
        <v>764</v>
      </c>
      <c r="C1330" s="3">
        <v>23533264704.130001</v>
      </c>
      <c r="D1330" s="3">
        <v>26178764444.799999</v>
      </c>
      <c r="E1330" s="3">
        <v>28279770840.98</v>
      </c>
      <c r="F1330" s="3">
        <v>29660474879.459999</v>
      </c>
      <c r="G1330" s="3">
        <v>29670871436.57</v>
      </c>
      <c r="H1330" s="315">
        <v>23808347317.25</v>
      </c>
      <c r="I1330" s="2">
        <f t="shared" si="24"/>
        <v>29670871436.57</v>
      </c>
    </row>
    <row r="1331" spans="1:9" hidden="1" x14ac:dyDescent="0.25">
      <c r="A1331" s="5">
        <v>415005</v>
      </c>
      <c r="B1331" s="4" t="s">
        <v>763</v>
      </c>
      <c r="C1331" s="3">
        <v>0</v>
      </c>
      <c r="D1331" s="3">
        <v>0</v>
      </c>
      <c r="E1331" s="3">
        <v>0</v>
      </c>
      <c r="F1331" s="3">
        <v>0</v>
      </c>
      <c r="G1331" s="3">
        <v>0</v>
      </c>
      <c r="H1331" s="315">
        <v>0</v>
      </c>
      <c r="I1331" s="2">
        <f t="shared" si="24"/>
        <v>0</v>
      </c>
    </row>
    <row r="1332" spans="1:9" hidden="1" x14ac:dyDescent="0.25">
      <c r="A1332" s="5">
        <v>415006</v>
      </c>
      <c r="B1332" s="4" t="s">
        <v>587</v>
      </c>
      <c r="C1332" s="3">
        <v>0</v>
      </c>
      <c r="D1332" s="3">
        <v>0</v>
      </c>
      <c r="E1332" s="3">
        <v>0</v>
      </c>
      <c r="F1332" s="3">
        <v>0</v>
      </c>
      <c r="G1332" s="3">
        <v>0</v>
      </c>
      <c r="H1332" s="315">
        <v>0</v>
      </c>
      <c r="I1332" s="2">
        <f t="shared" si="24"/>
        <v>0</v>
      </c>
    </row>
    <row r="1333" spans="1:9" x14ac:dyDescent="0.25">
      <c r="A1333" s="5">
        <v>415010</v>
      </c>
      <c r="B1333" s="4" t="s">
        <v>762</v>
      </c>
      <c r="C1333" s="3">
        <v>23533264704.130001</v>
      </c>
      <c r="D1333" s="3">
        <v>26178764444.799999</v>
      </c>
      <c r="E1333" s="3">
        <v>28279770840.98</v>
      </c>
      <c r="F1333" s="3">
        <v>29660474879.459999</v>
      </c>
      <c r="G1333" s="3">
        <v>29333313278.57</v>
      </c>
      <c r="H1333" s="315">
        <v>23542391839.25</v>
      </c>
      <c r="I1333" s="2">
        <f t="shared" si="24"/>
        <v>29660474879.459999</v>
      </c>
    </row>
    <row r="1334" spans="1:9" hidden="1" x14ac:dyDescent="0.25">
      <c r="A1334" s="5">
        <v>415011</v>
      </c>
      <c r="B1334" s="4" t="s">
        <v>590</v>
      </c>
      <c r="C1334" s="3">
        <v>0</v>
      </c>
      <c r="D1334" s="3">
        <v>0</v>
      </c>
      <c r="E1334" s="3">
        <v>0</v>
      </c>
      <c r="F1334" s="3">
        <v>0</v>
      </c>
      <c r="G1334" s="3">
        <v>0</v>
      </c>
      <c r="H1334" s="315">
        <v>0</v>
      </c>
      <c r="I1334" s="2">
        <f t="shared" si="24"/>
        <v>0</v>
      </c>
    </row>
    <row r="1335" spans="1:9" hidden="1" x14ac:dyDescent="0.25">
      <c r="A1335" s="5">
        <v>415015</v>
      </c>
      <c r="B1335" s="4" t="s">
        <v>761</v>
      </c>
      <c r="C1335" s="3">
        <v>0</v>
      </c>
      <c r="D1335" s="3">
        <v>0</v>
      </c>
      <c r="E1335" s="3">
        <v>0</v>
      </c>
      <c r="F1335" s="3">
        <v>0</v>
      </c>
      <c r="G1335" s="3">
        <v>0</v>
      </c>
      <c r="H1335" s="315">
        <v>0</v>
      </c>
      <c r="I1335" s="2">
        <f t="shared" si="24"/>
        <v>0</v>
      </c>
    </row>
    <row r="1336" spans="1:9" hidden="1" x14ac:dyDescent="0.25">
      <c r="A1336" s="5">
        <v>415016</v>
      </c>
      <c r="B1336" s="4" t="s">
        <v>580</v>
      </c>
      <c r="C1336" s="3">
        <v>0</v>
      </c>
      <c r="D1336" s="3">
        <v>0</v>
      </c>
      <c r="E1336" s="3">
        <v>0</v>
      </c>
      <c r="F1336" s="3">
        <v>0</v>
      </c>
      <c r="G1336" s="3">
        <v>0</v>
      </c>
      <c r="H1336" s="315">
        <v>0</v>
      </c>
      <c r="I1336" s="2">
        <f t="shared" si="24"/>
        <v>0</v>
      </c>
    </row>
    <row r="1337" spans="1:9" hidden="1" x14ac:dyDescent="0.25">
      <c r="A1337" s="5">
        <v>415020</v>
      </c>
      <c r="B1337" s="4" t="s">
        <v>760</v>
      </c>
      <c r="C1337" s="3">
        <v>0</v>
      </c>
      <c r="D1337" s="3">
        <v>0</v>
      </c>
      <c r="E1337" s="3">
        <v>0</v>
      </c>
      <c r="F1337" s="3">
        <v>0</v>
      </c>
      <c r="G1337" s="3">
        <v>0</v>
      </c>
      <c r="H1337" s="315">
        <v>0</v>
      </c>
      <c r="I1337" s="2">
        <f t="shared" si="24"/>
        <v>0</v>
      </c>
    </row>
    <row r="1338" spans="1:9" hidden="1" x14ac:dyDescent="0.25">
      <c r="A1338" s="5">
        <v>415021</v>
      </c>
      <c r="B1338" s="4" t="s">
        <v>589</v>
      </c>
      <c r="C1338" s="3">
        <v>0</v>
      </c>
      <c r="D1338" s="3">
        <v>0</v>
      </c>
      <c r="E1338" s="3">
        <v>0</v>
      </c>
      <c r="F1338" s="3">
        <v>0</v>
      </c>
      <c r="G1338" s="3">
        <v>0</v>
      </c>
      <c r="H1338" s="315">
        <v>0</v>
      </c>
      <c r="I1338" s="2">
        <f t="shared" si="24"/>
        <v>0</v>
      </c>
    </row>
    <row r="1339" spans="1:9" hidden="1" x14ac:dyDescent="0.25">
      <c r="A1339" s="5">
        <v>415025</v>
      </c>
      <c r="B1339" s="4" t="s">
        <v>759</v>
      </c>
      <c r="C1339" s="3">
        <v>0</v>
      </c>
      <c r="D1339" s="3">
        <v>0</v>
      </c>
      <c r="E1339" s="3">
        <v>0</v>
      </c>
      <c r="F1339" s="3">
        <v>0</v>
      </c>
      <c r="G1339" s="3">
        <v>0</v>
      </c>
      <c r="H1339" s="315">
        <v>0</v>
      </c>
      <c r="I1339" s="2">
        <f t="shared" si="24"/>
        <v>0</v>
      </c>
    </row>
    <row r="1340" spans="1:9" hidden="1" x14ac:dyDescent="0.25">
      <c r="A1340" s="5">
        <v>415026</v>
      </c>
      <c r="B1340" s="4" t="s">
        <v>588</v>
      </c>
      <c r="C1340" s="3">
        <v>0</v>
      </c>
      <c r="D1340" s="3">
        <v>0</v>
      </c>
      <c r="E1340" s="3">
        <v>0</v>
      </c>
      <c r="F1340" s="3">
        <v>0</v>
      </c>
      <c r="G1340" s="3">
        <v>0</v>
      </c>
      <c r="H1340" s="315">
        <v>0</v>
      </c>
      <c r="I1340" s="2">
        <f t="shared" si="24"/>
        <v>0</v>
      </c>
    </row>
    <row r="1341" spans="1:9" hidden="1" x14ac:dyDescent="0.25">
      <c r="A1341" s="5">
        <v>415030</v>
      </c>
      <c r="B1341" s="4" t="s">
        <v>758</v>
      </c>
      <c r="C1341" s="3">
        <v>0</v>
      </c>
      <c r="D1341" s="3">
        <v>0</v>
      </c>
      <c r="E1341" s="3">
        <v>0</v>
      </c>
      <c r="F1341" s="3">
        <v>0</v>
      </c>
      <c r="G1341" s="3">
        <v>0</v>
      </c>
      <c r="H1341" s="315">
        <v>0</v>
      </c>
      <c r="I1341" s="2">
        <f t="shared" si="24"/>
        <v>0</v>
      </c>
    </row>
    <row r="1342" spans="1:9" hidden="1" x14ac:dyDescent="0.25">
      <c r="A1342" s="5">
        <v>415035</v>
      </c>
      <c r="B1342" s="4" t="s">
        <v>757</v>
      </c>
      <c r="C1342" s="3">
        <v>0</v>
      </c>
      <c r="D1342" s="3">
        <v>0</v>
      </c>
      <c r="E1342" s="3">
        <v>0</v>
      </c>
      <c r="F1342" s="3">
        <v>0</v>
      </c>
      <c r="G1342" s="3">
        <v>0</v>
      </c>
      <c r="H1342" s="315">
        <v>0</v>
      </c>
      <c r="I1342" s="2">
        <f t="shared" si="24"/>
        <v>0</v>
      </c>
    </row>
    <row r="1343" spans="1:9" x14ac:dyDescent="0.25">
      <c r="A1343" s="5">
        <v>415040</v>
      </c>
      <c r="B1343" s="4" t="s">
        <v>756</v>
      </c>
      <c r="C1343" s="3">
        <v>0</v>
      </c>
      <c r="D1343" s="3">
        <v>0</v>
      </c>
      <c r="E1343" s="3">
        <v>0</v>
      </c>
      <c r="F1343" s="3">
        <v>0</v>
      </c>
      <c r="G1343" s="3">
        <v>337558158</v>
      </c>
      <c r="H1343" s="315">
        <v>265955478</v>
      </c>
      <c r="I1343" s="2">
        <f t="shared" si="24"/>
        <v>337558158</v>
      </c>
    </row>
    <row r="1344" spans="1:9" hidden="1" x14ac:dyDescent="0.25">
      <c r="A1344" s="5">
        <v>415045</v>
      </c>
      <c r="B1344" s="4" t="s">
        <v>755</v>
      </c>
      <c r="C1344" s="3">
        <v>0</v>
      </c>
      <c r="D1344" s="3">
        <v>0</v>
      </c>
      <c r="E1344" s="3">
        <v>0</v>
      </c>
      <c r="F1344" s="3">
        <v>0</v>
      </c>
      <c r="G1344" s="3">
        <v>0</v>
      </c>
      <c r="H1344" s="315">
        <v>0</v>
      </c>
      <c r="I1344" s="2">
        <f t="shared" si="24"/>
        <v>0</v>
      </c>
    </row>
    <row r="1345" spans="1:9" hidden="1" x14ac:dyDescent="0.25">
      <c r="A1345" s="5">
        <v>415050</v>
      </c>
      <c r="B1345" s="4" t="s">
        <v>754</v>
      </c>
      <c r="C1345" s="3">
        <v>0</v>
      </c>
      <c r="D1345" s="3">
        <v>0</v>
      </c>
      <c r="E1345" s="3">
        <v>0</v>
      </c>
      <c r="F1345" s="3">
        <v>0</v>
      </c>
      <c r="G1345" s="3">
        <v>0</v>
      </c>
      <c r="H1345" s="315">
        <v>0</v>
      </c>
      <c r="I1345" s="2">
        <f t="shared" si="24"/>
        <v>0</v>
      </c>
    </row>
    <row r="1346" spans="1:9" hidden="1" x14ac:dyDescent="0.25">
      <c r="A1346" s="5">
        <v>415055</v>
      </c>
      <c r="B1346" s="4" t="s">
        <v>753</v>
      </c>
      <c r="C1346" s="3">
        <v>0</v>
      </c>
      <c r="D1346" s="3">
        <v>0</v>
      </c>
      <c r="E1346" s="3">
        <v>0</v>
      </c>
      <c r="F1346" s="3">
        <v>0</v>
      </c>
      <c r="G1346" s="3">
        <v>0</v>
      </c>
      <c r="H1346" s="315">
        <v>0</v>
      </c>
      <c r="I1346" s="2">
        <f t="shared" si="24"/>
        <v>0</v>
      </c>
    </row>
    <row r="1347" spans="1:9" hidden="1" x14ac:dyDescent="0.25">
      <c r="A1347" s="5">
        <v>415060</v>
      </c>
      <c r="B1347" s="4" t="s">
        <v>752</v>
      </c>
      <c r="C1347" s="3">
        <v>0</v>
      </c>
      <c r="D1347" s="3">
        <v>0</v>
      </c>
      <c r="E1347" s="3">
        <v>0</v>
      </c>
      <c r="F1347" s="3">
        <v>0</v>
      </c>
      <c r="G1347" s="3">
        <v>0</v>
      </c>
      <c r="H1347" s="315">
        <v>0</v>
      </c>
      <c r="I1347" s="2">
        <f t="shared" si="24"/>
        <v>0</v>
      </c>
    </row>
    <row r="1348" spans="1:9" hidden="1" x14ac:dyDescent="0.25">
      <c r="A1348" s="5">
        <v>415500</v>
      </c>
      <c r="B1348" s="4" t="s">
        <v>751</v>
      </c>
      <c r="C1348" s="3">
        <v>0</v>
      </c>
      <c r="D1348" s="3">
        <v>0</v>
      </c>
      <c r="E1348" s="3">
        <v>0</v>
      </c>
      <c r="F1348" s="3">
        <v>0</v>
      </c>
      <c r="G1348" s="3">
        <v>0</v>
      </c>
      <c r="H1348" s="315">
        <v>0</v>
      </c>
      <c r="I1348" s="2">
        <f t="shared" ref="I1348:I1411" si="25">MAX(C1348:H1348)</f>
        <v>0</v>
      </c>
    </row>
    <row r="1349" spans="1:9" hidden="1" x14ac:dyDescent="0.25">
      <c r="A1349" s="5">
        <v>416000</v>
      </c>
      <c r="B1349" s="4" t="s">
        <v>750</v>
      </c>
      <c r="C1349" s="3">
        <v>0</v>
      </c>
      <c r="D1349" s="3">
        <v>0</v>
      </c>
      <c r="E1349" s="3">
        <v>0</v>
      </c>
      <c r="F1349" s="3">
        <v>0</v>
      </c>
      <c r="G1349" s="3">
        <v>0</v>
      </c>
      <c r="H1349" s="315">
        <v>0</v>
      </c>
      <c r="I1349" s="2">
        <f t="shared" si="25"/>
        <v>0</v>
      </c>
    </row>
    <row r="1350" spans="1:9" hidden="1" x14ac:dyDescent="0.25">
      <c r="A1350" s="5">
        <v>416500</v>
      </c>
      <c r="B1350" s="4" t="s">
        <v>749</v>
      </c>
      <c r="C1350" s="3">
        <v>0</v>
      </c>
      <c r="D1350" s="3">
        <v>0</v>
      </c>
      <c r="E1350" s="3">
        <v>0</v>
      </c>
      <c r="F1350" s="3">
        <v>0</v>
      </c>
      <c r="G1350" s="3">
        <v>0</v>
      </c>
      <c r="H1350" s="315">
        <v>0</v>
      </c>
      <c r="I1350" s="2">
        <f t="shared" si="25"/>
        <v>0</v>
      </c>
    </row>
    <row r="1351" spans="1:9" hidden="1" x14ac:dyDescent="0.25">
      <c r="A1351" s="5">
        <v>417000</v>
      </c>
      <c r="B1351" s="4" t="s">
        <v>748</v>
      </c>
      <c r="C1351" s="3">
        <v>0</v>
      </c>
      <c r="D1351" s="3">
        <v>0</v>
      </c>
      <c r="E1351" s="3">
        <v>0</v>
      </c>
      <c r="F1351" s="3">
        <v>0</v>
      </c>
      <c r="G1351" s="3">
        <v>0</v>
      </c>
      <c r="H1351" s="315">
        <v>0</v>
      </c>
      <c r="I1351" s="2">
        <f t="shared" si="25"/>
        <v>0</v>
      </c>
    </row>
    <row r="1352" spans="1:9" hidden="1" x14ac:dyDescent="0.25">
      <c r="A1352" s="5">
        <v>417500</v>
      </c>
      <c r="B1352" s="4" t="s">
        <v>747</v>
      </c>
      <c r="C1352" s="3">
        <v>0</v>
      </c>
      <c r="D1352" s="3">
        <v>0</v>
      </c>
      <c r="E1352" s="3">
        <v>0</v>
      </c>
      <c r="F1352" s="3">
        <v>0</v>
      </c>
      <c r="G1352" s="3">
        <v>0</v>
      </c>
      <c r="H1352" s="315">
        <v>0</v>
      </c>
      <c r="I1352" s="2">
        <f t="shared" si="25"/>
        <v>0</v>
      </c>
    </row>
    <row r="1353" spans="1:9" x14ac:dyDescent="0.25">
      <c r="A1353" s="5">
        <v>420000</v>
      </c>
      <c r="B1353" s="4" t="s">
        <v>746</v>
      </c>
      <c r="C1353" s="3">
        <v>732430051.80999994</v>
      </c>
      <c r="D1353" s="3">
        <v>660411325.88999999</v>
      </c>
      <c r="E1353" s="3">
        <v>484582621.10000002</v>
      </c>
      <c r="F1353" s="3">
        <v>624826166.28999996</v>
      </c>
      <c r="G1353" s="3">
        <v>481928623.18000001</v>
      </c>
      <c r="H1353" s="315">
        <v>740602174.26999998</v>
      </c>
      <c r="I1353" s="2">
        <f t="shared" si="25"/>
        <v>740602174.26999998</v>
      </c>
    </row>
    <row r="1354" spans="1:9" x14ac:dyDescent="0.25">
      <c r="A1354" s="5">
        <v>420500</v>
      </c>
      <c r="B1354" s="4" t="s">
        <v>745</v>
      </c>
      <c r="C1354" s="3">
        <v>4500000</v>
      </c>
      <c r="D1354" s="3">
        <v>0</v>
      </c>
      <c r="E1354" s="3">
        <v>0</v>
      </c>
      <c r="F1354" s="3">
        <v>0</v>
      </c>
      <c r="G1354" s="3">
        <v>0</v>
      </c>
      <c r="H1354" s="315">
        <v>0</v>
      </c>
      <c r="I1354" s="2">
        <f t="shared" si="25"/>
        <v>4500000</v>
      </c>
    </row>
    <row r="1355" spans="1:9" hidden="1" x14ac:dyDescent="0.25">
      <c r="A1355" s="5">
        <v>420505</v>
      </c>
      <c r="B1355" s="4" t="s">
        <v>546</v>
      </c>
      <c r="C1355" s="3">
        <v>0</v>
      </c>
      <c r="D1355" s="3">
        <v>0</v>
      </c>
      <c r="E1355" s="3">
        <v>0</v>
      </c>
      <c r="F1355" s="3">
        <v>0</v>
      </c>
      <c r="G1355" s="3">
        <v>0</v>
      </c>
      <c r="H1355" s="315">
        <v>0</v>
      </c>
      <c r="I1355" s="2">
        <f t="shared" si="25"/>
        <v>0</v>
      </c>
    </row>
    <row r="1356" spans="1:9" hidden="1" x14ac:dyDescent="0.25">
      <c r="A1356" s="5">
        <v>420510</v>
      </c>
      <c r="B1356" s="4" t="s">
        <v>545</v>
      </c>
      <c r="C1356" s="3">
        <v>0</v>
      </c>
      <c r="D1356" s="3">
        <v>0</v>
      </c>
      <c r="E1356" s="3">
        <v>0</v>
      </c>
      <c r="F1356" s="3">
        <v>0</v>
      </c>
      <c r="G1356" s="3">
        <v>0</v>
      </c>
      <c r="H1356" s="315">
        <v>0</v>
      </c>
      <c r="I1356" s="2">
        <f t="shared" si="25"/>
        <v>0</v>
      </c>
    </row>
    <row r="1357" spans="1:9" hidden="1" x14ac:dyDescent="0.25">
      <c r="A1357" s="5">
        <v>420515</v>
      </c>
      <c r="B1357" s="4" t="s">
        <v>639</v>
      </c>
      <c r="C1357" s="3">
        <v>0</v>
      </c>
      <c r="D1357" s="3">
        <v>0</v>
      </c>
      <c r="E1357" s="3">
        <v>0</v>
      </c>
      <c r="F1357" s="3">
        <v>0</v>
      </c>
      <c r="G1357" s="3">
        <v>0</v>
      </c>
      <c r="H1357" s="315">
        <v>0</v>
      </c>
      <c r="I1357" s="2">
        <f t="shared" si="25"/>
        <v>0</v>
      </c>
    </row>
    <row r="1358" spans="1:9" hidden="1" x14ac:dyDescent="0.25">
      <c r="A1358" s="5">
        <v>420520</v>
      </c>
      <c r="B1358" s="4" t="s">
        <v>543</v>
      </c>
      <c r="C1358" s="3">
        <v>0</v>
      </c>
      <c r="D1358" s="3">
        <v>0</v>
      </c>
      <c r="E1358" s="3">
        <v>0</v>
      </c>
      <c r="F1358" s="3">
        <v>0</v>
      </c>
      <c r="G1358" s="3">
        <v>0</v>
      </c>
      <c r="H1358" s="315">
        <v>0</v>
      </c>
      <c r="I1358" s="2">
        <f t="shared" si="25"/>
        <v>0</v>
      </c>
    </row>
    <row r="1359" spans="1:9" hidden="1" x14ac:dyDescent="0.25">
      <c r="A1359" s="5">
        <v>420525</v>
      </c>
      <c r="B1359" s="4" t="s">
        <v>542</v>
      </c>
      <c r="C1359" s="3">
        <v>0</v>
      </c>
      <c r="D1359" s="3">
        <v>0</v>
      </c>
      <c r="E1359" s="3">
        <v>0</v>
      </c>
      <c r="F1359" s="3">
        <v>0</v>
      </c>
      <c r="G1359" s="3">
        <v>0</v>
      </c>
      <c r="H1359" s="315">
        <v>0</v>
      </c>
      <c r="I1359" s="2">
        <f t="shared" si="25"/>
        <v>0</v>
      </c>
    </row>
    <row r="1360" spans="1:9" hidden="1" x14ac:dyDescent="0.25">
      <c r="A1360" s="5">
        <v>420530</v>
      </c>
      <c r="B1360" s="4" t="s">
        <v>638</v>
      </c>
      <c r="C1360" s="3">
        <v>0</v>
      </c>
      <c r="D1360" s="3">
        <v>0</v>
      </c>
      <c r="E1360" s="3">
        <v>0</v>
      </c>
      <c r="F1360" s="3">
        <v>0</v>
      </c>
      <c r="G1360" s="3">
        <v>0</v>
      </c>
      <c r="H1360" s="315">
        <v>0</v>
      </c>
      <c r="I1360" s="2">
        <f t="shared" si="25"/>
        <v>0</v>
      </c>
    </row>
    <row r="1361" spans="1:9" hidden="1" x14ac:dyDescent="0.25">
      <c r="A1361" s="5">
        <v>420535</v>
      </c>
      <c r="B1361" s="4" t="s">
        <v>637</v>
      </c>
      <c r="C1361" s="3">
        <v>0</v>
      </c>
      <c r="D1361" s="3">
        <v>0</v>
      </c>
      <c r="E1361" s="3">
        <v>0</v>
      </c>
      <c r="F1361" s="3">
        <v>0</v>
      </c>
      <c r="G1361" s="3">
        <v>0</v>
      </c>
      <c r="H1361" s="315">
        <v>0</v>
      </c>
      <c r="I1361" s="2">
        <f t="shared" si="25"/>
        <v>0</v>
      </c>
    </row>
    <row r="1362" spans="1:9" hidden="1" x14ac:dyDescent="0.25">
      <c r="A1362" s="5">
        <v>420540</v>
      </c>
      <c r="B1362" s="4" t="s">
        <v>540</v>
      </c>
      <c r="C1362" s="3">
        <v>0</v>
      </c>
      <c r="D1362" s="3">
        <v>0</v>
      </c>
      <c r="E1362" s="3">
        <v>0</v>
      </c>
      <c r="F1362" s="3">
        <v>0</v>
      </c>
      <c r="G1362" s="3">
        <v>0</v>
      </c>
      <c r="H1362" s="315">
        <v>0</v>
      </c>
      <c r="I1362" s="2">
        <f t="shared" si="25"/>
        <v>0</v>
      </c>
    </row>
    <row r="1363" spans="1:9" hidden="1" x14ac:dyDescent="0.25">
      <c r="A1363" s="5">
        <v>420545</v>
      </c>
      <c r="B1363" s="4" t="s">
        <v>539</v>
      </c>
      <c r="C1363" s="3">
        <v>0</v>
      </c>
      <c r="D1363" s="3">
        <v>0</v>
      </c>
      <c r="E1363" s="3">
        <v>0</v>
      </c>
      <c r="F1363" s="3">
        <v>0</v>
      </c>
      <c r="G1363" s="3">
        <v>0</v>
      </c>
      <c r="H1363" s="315">
        <v>0</v>
      </c>
      <c r="I1363" s="2">
        <f t="shared" si="25"/>
        <v>0</v>
      </c>
    </row>
    <row r="1364" spans="1:9" hidden="1" x14ac:dyDescent="0.25">
      <c r="A1364" s="5">
        <v>420550</v>
      </c>
      <c r="B1364" s="4" t="s">
        <v>538</v>
      </c>
      <c r="C1364" s="3">
        <v>0</v>
      </c>
      <c r="D1364" s="3">
        <v>0</v>
      </c>
      <c r="E1364" s="3">
        <v>0</v>
      </c>
      <c r="F1364" s="3">
        <v>0</v>
      </c>
      <c r="G1364" s="3">
        <v>0</v>
      </c>
      <c r="H1364" s="315">
        <v>0</v>
      </c>
      <c r="I1364" s="2">
        <f t="shared" si="25"/>
        <v>0</v>
      </c>
    </row>
    <row r="1365" spans="1:9" hidden="1" x14ac:dyDescent="0.25">
      <c r="A1365" s="5">
        <v>420551</v>
      </c>
      <c r="B1365" s="4" t="s">
        <v>537</v>
      </c>
      <c r="C1365" s="3">
        <v>0</v>
      </c>
      <c r="D1365" s="3">
        <v>0</v>
      </c>
      <c r="E1365" s="3">
        <v>0</v>
      </c>
      <c r="F1365" s="3">
        <v>0</v>
      </c>
      <c r="G1365" s="3">
        <v>0</v>
      </c>
      <c r="H1365" s="315">
        <v>0</v>
      </c>
      <c r="I1365" s="2">
        <f t="shared" si="25"/>
        <v>0</v>
      </c>
    </row>
    <row r="1366" spans="1:9" hidden="1" x14ac:dyDescent="0.25">
      <c r="A1366" s="5">
        <v>420552</v>
      </c>
      <c r="B1366" s="4" t="s">
        <v>536</v>
      </c>
      <c r="C1366" s="3">
        <v>0</v>
      </c>
      <c r="D1366" s="3">
        <v>0</v>
      </c>
      <c r="E1366" s="3">
        <v>0</v>
      </c>
      <c r="F1366" s="3">
        <v>0</v>
      </c>
      <c r="G1366" s="3">
        <v>0</v>
      </c>
      <c r="H1366" s="315">
        <v>0</v>
      </c>
      <c r="I1366" s="2">
        <f t="shared" si="25"/>
        <v>0</v>
      </c>
    </row>
    <row r="1367" spans="1:9" hidden="1" x14ac:dyDescent="0.25">
      <c r="A1367" s="5">
        <v>420555</v>
      </c>
      <c r="B1367" s="4" t="s">
        <v>165</v>
      </c>
      <c r="C1367" s="3">
        <v>0</v>
      </c>
      <c r="D1367" s="3">
        <v>0</v>
      </c>
      <c r="E1367" s="3">
        <v>0</v>
      </c>
      <c r="F1367" s="3">
        <v>0</v>
      </c>
      <c r="G1367" s="3">
        <v>0</v>
      </c>
      <c r="H1367" s="315">
        <v>0</v>
      </c>
      <c r="I1367" s="2">
        <f t="shared" si="25"/>
        <v>0</v>
      </c>
    </row>
    <row r="1368" spans="1:9" hidden="1" x14ac:dyDescent="0.25">
      <c r="A1368" s="5">
        <v>420560</v>
      </c>
      <c r="B1368" s="4" t="s">
        <v>164</v>
      </c>
      <c r="C1368" s="3">
        <v>0</v>
      </c>
      <c r="D1368" s="3">
        <v>0</v>
      </c>
      <c r="E1368" s="3">
        <v>0</v>
      </c>
      <c r="F1368" s="3">
        <v>0</v>
      </c>
      <c r="G1368" s="3">
        <v>0</v>
      </c>
      <c r="H1368" s="315">
        <v>0</v>
      </c>
      <c r="I1368" s="2">
        <f t="shared" si="25"/>
        <v>0</v>
      </c>
    </row>
    <row r="1369" spans="1:9" hidden="1" x14ac:dyDescent="0.25">
      <c r="A1369" s="5">
        <v>420565</v>
      </c>
      <c r="B1369" s="4" t="s">
        <v>516</v>
      </c>
      <c r="C1369" s="3">
        <v>0</v>
      </c>
      <c r="D1369" s="3">
        <v>0</v>
      </c>
      <c r="E1369" s="3">
        <v>0</v>
      </c>
      <c r="F1369" s="3">
        <v>0</v>
      </c>
      <c r="G1369" s="3">
        <v>0</v>
      </c>
      <c r="H1369" s="315">
        <v>0</v>
      </c>
      <c r="I1369" s="2">
        <f t="shared" si="25"/>
        <v>0</v>
      </c>
    </row>
    <row r="1370" spans="1:9" hidden="1" x14ac:dyDescent="0.25">
      <c r="A1370" s="5">
        <v>420570</v>
      </c>
      <c r="B1370" s="4" t="s">
        <v>515</v>
      </c>
      <c r="C1370" s="3">
        <v>0</v>
      </c>
      <c r="D1370" s="3">
        <v>0</v>
      </c>
      <c r="E1370" s="3">
        <v>0</v>
      </c>
      <c r="F1370" s="3">
        <v>0</v>
      </c>
      <c r="G1370" s="3">
        <v>0</v>
      </c>
      <c r="H1370" s="315">
        <v>0</v>
      </c>
      <c r="I1370" s="2">
        <f t="shared" si="25"/>
        <v>0</v>
      </c>
    </row>
    <row r="1371" spans="1:9" x14ac:dyDescent="0.25">
      <c r="A1371" s="5">
        <v>420595</v>
      </c>
      <c r="B1371" s="4" t="s">
        <v>514</v>
      </c>
      <c r="C1371" s="3">
        <v>4500000</v>
      </c>
      <c r="D1371" s="3">
        <v>0</v>
      </c>
      <c r="E1371" s="3">
        <v>0</v>
      </c>
      <c r="F1371" s="3">
        <v>0</v>
      </c>
      <c r="G1371" s="3">
        <v>0</v>
      </c>
      <c r="H1371" s="315">
        <v>0</v>
      </c>
      <c r="I1371" s="2">
        <f t="shared" si="25"/>
        <v>4500000</v>
      </c>
    </row>
    <row r="1372" spans="1:9" hidden="1" x14ac:dyDescent="0.25">
      <c r="A1372" s="5">
        <v>421000</v>
      </c>
      <c r="B1372" s="4" t="s">
        <v>744</v>
      </c>
      <c r="C1372" s="3">
        <v>0</v>
      </c>
      <c r="D1372" s="3">
        <v>0</v>
      </c>
      <c r="E1372" s="3">
        <v>0</v>
      </c>
      <c r="F1372" s="3">
        <v>0</v>
      </c>
      <c r="G1372" s="3">
        <v>0</v>
      </c>
      <c r="H1372" s="315">
        <v>0</v>
      </c>
      <c r="I1372" s="2">
        <f t="shared" si="25"/>
        <v>0</v>
      </c>
    </row>
    <row r="1373" spans="1:9" hidden="1" x14ac:dyDescent="0.25">
      <c r="A1373" s="5">
        <v>421005</v>
      </c>
      <c r="B1373" s="4" t="s">
        <v>743</v>
      </c>
      <c r="C1373" s="3">
        <v>0</v>
      </c>
      <c r="D1373" s="3">
        <v>0</v>
      </c>
      <c r="E1373" s="3">
        <v>0</v>
      </c>
      <c r="F1373" s="3">
        <v>0</v>
      </c>
      <c r="G1373" s="3">
        <v>0</v>
      </c>
      <c r="H1373" s="315">
        <v>0</v>
      </c>
      <c r="I1373" s="2">
        <f t="shared" si="25"/>
        <v>0</v>
      </c>
    </row>
    <row r="1374" spans="1:9" hidden="1" x14ac:dyDescent="0.25">
      <c r="A1374" s="5">
        <v>421010</v>
      </c>
      <c r="B1374" s="4" t="s">
        <v>742</v>
      </c>
      <c r="C1374" s="3">
        <v>0</v>
      </c>
      <c r="D1374" s="3">
        <v>0</v>
      </c>
      <c r="E1374" s="3">
        <v>0</v>
      </c>
      <c r="F1374" s="3">
        <v>0</v>
      </c>
      <c r="G1374" s="3">
        <v>0</v>
      </c>
      <c r="H1374" s="315">
        <v>0</v>
      </c>
      <c r="I1374" s="2">
        <f t="shared" si="25"/>
        <v>0</v>
      </c>
    </row>
    <row r="1375" spans="1:9" hidden="1" x14ac:dyDescent="0.25">
      <c r="A1375" s="5">
        <v>421015</v>
      </c>
      <c r="B1375" s="4" t="s">
        <v>546</v>
      </c>
      <c r="C1375" s="3">
        <v>0</v>
      </c>
      <c r="D1375" s="3">
        <v>0</v>
      </c>
      <c r="E1375" s="3">
        <v>0</v>
      </c>
      <c r="F1375" s="3">
        <v>0</v>
      </c>
      <c r="G1375" s="3">
        <v>0</v>
      </c>
      <c r="H1375" s="315">
        <v>0</v>
      </c>
      <c r="I1375" s="2">
        <f t="shared" si="25"/>
        <v>0</v>
      </c>
    </row>
    <row r="1376" spans="1:9" hidden="1" x14ac:dyDescent="0.25">
      <c r="A1376" s="5">
        <v>421020</v>
      </c>
      <c r="B1376" s="4" t="s">
        <v>741</v>
      </c>
      <c r="C1376" s="3">
        <v>0</v>
      </c>
      <c r="D1376" s="3">
        <v>0</v>
      </c>
      <c r="E1376" s="3">
        <v>0</v>
      </c>
      <c r="F1376" s="3">
        <v>0</v>
      </c>
      <c r="G1376" s="3">
        <v>0</v>
      </c>
      <c r="H1376" s="315">
        <v>0</v>
      </c>
      <c r="I1376" s="2">
        <f t="shared" si="25"/>
        <v>0</v>
      </c>
    </row>
    <row r="1377" spans="1:9" hidden="1" x14ac:dyDescent="0.25">
      <c r="A1377" s="5">
        <v>421025</v>
      </c>
      <c r="B1377" s="4" t="s">
        <v>740</v>
      </c>
      <c r="C1377" s="3">
        <v>0</v>
      </c>
      <c r="D1377" s="3">
        <v>0</v>
      </c>
      <c r="E1377" s="3">
        <v>0</v>
      </c>
      <c r="F1377" s="3">
        <v>0</v>
      </c>
      <c r="G1377" s="3">
        <v>0</v>
      </c>
      <c r="H1377" s="315">
        <v>0</v>
      </c>
      <c r="I1377" s="2">
        <f t="shared" si="25"/>
        <v>0</v>
      </c>
    </row>
    <row r="1378" spans="1:9" hidden="1" x14ac:dyDescent="0.25">
      <c r="A1378" s="5">
        <v>421030</v>
      </c>
      <c r="B1378" s="4" t="s">
        <v>739</v>
      </c>
      <c r="C1378" s="3">
        <v>0</v>
      </c>
      <c r="D1378" s="3">
        <v>0</v>
      </c>
      <c r="E1378" s="3">
        <v>0</v>
      </c>
      <c r="F1378" s="3">
        <v>0</v>
      </c>
      <c r="G1378" s="3">
        <v>0</v>
      </c>
      <c r="H1378" s="315">
        <v>0</v>
      </c>
      <c r="I1378" s="2">
        <f t="shared" si="25"/>
        <v>0</v>
      </c>
    </row>
    <row r="1379" spans="1:9" hidden="1" x14ac:dyDescent="0.25">
      <c r="A1379" s="5">
        <v>421035</v>
      </c>
      <c r="B1379" s="4" t="s">
        <v>738</v>
      </c>
      <c r="C1379" s="3">
        <v>0</v>
      </c>
      <c r="D1379" s="3">
        <v>0</v>
      </c>
      <c r="E1379" s="3">
        <v>0</v>
      </c>
      <c r="F1379" s="3">
        <v>0</v>
      </c>
      <c r="G1379" s="3">
        <v>0</v>
      </c>
      <c r="H1379" s="315">
        <v>0</v>
      </c>
      <c r="I1379" s="2">
        <f t="shared" si="25"/>
        <v>0</v>
      </c>
    </row>
    <row r="1380" spans="1:9" hidden="1" x14ac:dyDescent="0.25">
      <c r="A1380" s="5">
        <v>421036</v>
      </c>
      <c r="B1380" s="4" t="s">
        <v>537</v>
      </c>
      <c r="C1380" s="3">
        <v>0</v>
      </c>
      <c r="D1380" s="3">
        <v>0</v>
      </c>
      <c r="E1380" s="3">
        <v>0</v>
      </c>
      <c r="F1380" s="3">
        <v>0</v>
      </c>
      <c r="G1380" s="3">
        <v>0</v>
      </c>
      <c r="H1380" s="315">
        <v>0</v>
      </c>
      <c r="I1380" s="2">
        <f t="shared" si="25"/>
        <v>0</v>
      </c>
    </row>
    <row r="1381" spans="1:9" hidden="1" x14ac:dyDescent="0.25">
      <c r="A1381" s="5">
        <v>421037</v>
      </c>
      <c r="B1381" s="4" t="s">
        <v>536</v>
      </c>
      <c r="C1381" s="3">
        <v>0</v>
      </c>
      <c r="D1381" s="3">
        <v>0</v>
      </c>
      <c r="E1381" s="3">
        <v>0</v>
      </c>
      <c r="F1381" s="3">
        <v>0</v>
      </c>
      <c r="G1381" s="3">
        <v>0</v>
      </c>
      <c r="H1381" s="315">
        <v>0</v>
      </c>
      <c r="I1381" s="2">
        <f t="shared" si="25"/>
        <v>0</v>
      </c>
    </row>
    <row r="1382" spans="1:9" hidden="1" x14ac:dyDescent="0.25">
      <c r="A1382" s="5">
        <v>421038</v>
      </c>
      <c r="B1382" s="4" t="s">
        <v>592</v>
      </c>
      <c r="C1382" s="3">
        <v>0</v>
      </c>
      <c r="D1382" s="3">
        <v>0</v>
      </c>
      <c r="E1382" s="3">
        <v>0</v>
      </c>
      <c r="F1382" s="3">
        <v>0</v>
      </c>
      <c r="G1382" s="3">
        <v>0</v>
      </c>
      <c r="H1382" s="315">
        <v>0</v>
      </c>
      <c r="I1382" s="2">
        <f t="shared" si="25"/>
        <v>0</v>
      </c>
    </row>
    <row r="1383" spans="1:9" x14ac:dyDescent="0.25">
      <c r="A1383" s="5">
        <v>422000</v>
      </c>
      <c r="B1383" s="4" t="s">
        <v>737</v>
      </c>
      <c r="C1383" s="3">
        <v>0</v>
      </c>
      <c r="D1383" s="3">
        <v>0</v>
      </c>
      <c r="E1383" s="3">
        <v>0</v>
      </c>
      <c r="F1383" s="3">
        <v>323038504.33999997</v>
      </c>
      <c r="G1383" s="3">
        <v>336305609.97000003</v>
      </c>
      <c r="H1383" s="315">
        <v>122245620.89</v>
      </c>
      <c r="I1383" s="2">
        <f t="shared" si="25"/>
        <v>336305609.97000003</v>
      </c>
    </row>
    <row r="1384" spans="1:9" x14ac:dyDescent="0.25">
      <c r="A1384" s="5">
        <v>422004</v>
      </c>
      <c r="B1384" s="4" t="s">
        <v>736</v>
      </c>
      <c r="C1384" s="3">
        <v>0</v>
      </c>
      <c r="D1384" s="3">
        <v>0</v>
      </c>
      <c r="E1384" s="3">
        <v>0</v>
      </c>
      <c r="F1384" s="3">
        <v>323038504.33999997</v>
      </c>
      <c r="G1384" s="3">
        <v>336305609.97000003</v>
      </c>
      <c r="H1384" s="315">
        <v>122245620.89</v>
      </c>
      <c r="I1384" s="2">
        <f t="shared" si="25"/>
        <v>336305609.97000003</v>
      </c>
    </row>
    <row r="1385" spans="1:9" hidden="1" x14ac:dyDescent="0.25">
      <c r="A1385" s="5">
        <v>422005</v>
      </c>
      <c r="B1385" s="4" t="s">
        <v>607</v>
      </c>
      <c r="C1385" s="3">
        <v>0</v>
      </c>
      <c r="D1385" s="3">
        <v>0</v>
      </c>
      <c r="E1385" s="3">
        <v>0</v>
      </c>
      <c r="F1385" s="3">
        <v>0</v>
      </c>
      <c r="G1385" s="3">
        <v>0</v>
      </c>
      <c r="H1385" s="315">
        <v>0</v>
      </c>
      <c r="I1385" s="2">
        <f t="shared" si="25"/>
        <v>0</v>
      </c>
    </row>
    <row r="1386" spans="1:9" hidden="1" x14ac:dyDescent="0.25">
      <c r="A1386" s="5">
        <v>422010</v>
      </c>
      <c r="B1386" s="4" t="s">
        <v>735</v>
      </c>
      <c r="C1386" s="3">
        <v>0</v>
      </c>
      <c r="D1386" s="3">
        <v>0</v>
      </c>
      <c r="E1386" s="3">
        <v>0</v>
      </c>
      <c r="F1386" s="3">
        <v>0</v>
      </c>
      <c r="G1386" s="3">
        <v>0</v>
      </c>
      <c r="H1386" s="315">
        <v>0</v>
      </c>
      <c r="I1386" s="2">
        <f t="shared" si="25"/>
        <v>0</v>
      </c>
    </row>
    <row r="1387" spans="1:9" hidden="1" x14ac:dyDescent="0.25">
      <c r="A1387" s="5">
        <v>422015</v>
      </c>
      <c r="B1387" s="4" t="s">
        <v>734</v>
      </c>
      <c r="C1387" s="3">
        <v>0</v>
      </c>
      <c r="D1387" s="3">
        <v>0</v>
      </c>
      <c r="E1387" s="3">
        <v>0</v>
      </c>
      <c r="F1387" s="3">
        <v>0</v>
      </c>
      <c r="G1387" s="3">
        <v>0</v>
      </c>
      <c r="H1387" s="315">
        <v>0</v>
      </c>
      <c r="I1387" s="2">
        <f t="shared" si="25"/>
        <v>0</v>
      </c>
    </row>
    <row r="1388" spans="1:9" x14ac:dyDescent="0.25">
      <c r="A1388" s="5">
        <v>422500</v>
      </c>
      <c r="B1388" s="4" t="s">
        <v>733</v>
      </c>
      <c r="C1388" s="3">
        <v>277420409.76999998</v>
      </c>
      <c r="D1388" s="3">
        <v>245610752</v>
      </c>
      <c r="E1388" s="3">
        <v>201363242</v>
      </c>
      <c r="F1388" s="3">
        <v>89485236</v>
      </c>
      <c r="G1388" s="3">
        <v>108296056</v>
      </c>
      <c r="H1388" s="315">
        <v>553639341</v>
      </c>
      <c r="I1388" s="2">
        <f t="shared" si="25"/>
        <v>553639341</v>
      </c>
    </row>
    <row r="1389" spans="1:9" hidden="1" x14ac:dyDescent="0.25">
      <c r="A1389" s="5">
        <v>422501</v>
      </c>
      <c r="B1389" s="4" t="s">
        <v>732</v>
      </c>
      <c r="C1389" s="3">
        <v>0</v>
      </c>
      <c r="D1389" s="3">
        <v>0</v>
      </c>
      <c r="E1389" s="3">
        <v>0</v>
      </c>
      <c r="F1389" s="3">
        <v>0</v>
      </c>
      <c r="G1389" s="3">
        <v>0</v>
      </c>
      <c r="H1389" s="315">
        <v>0</v>
      </c>
      <c r="I1389" s="2">
        <f t="shared" si="25"/>
        <v>0</v>
      </c>
    </row>
    <row r="1390" spans="1:9" hidden="1" x14ac:dyDescent="0.25">
      <c r="A1390" s="5">
        <v>422502</v>
      </c>
      <c r="B1390" s="4" t="s">
        <v>731</v>
      </c>
      <c r="C1390" s="3">
        <v>0</v>
      </c>
      <c r="D1390" s="3">
        <v>0</v>
      </c>
      <c r="E1390" s="3">
        <v>0</v>
      </c>
      <c r="F1390" s="3">
        <v>0</v>
      </c>
      <c r="G1390" s="3">
        <v>0</v>
      </c>
      <c r="H1390" s="315">
        <v>0</v>
      </c>
      <c r="I1390" s="2">
        <f t="shared" si="25"/>
        <v>0</v>
      </c>
    </row>
    <row r="1391" spans="1:9" hidden="1" x14ac:dyDescent="0.25">
      <c r="A1391" s="5">
        <v>422503</v>
      </c>
      <c r="B1391" s="4" t="s">
        <v>730</v>
      </c>
      <c r="C1391" s="3">
        <v>0</v>
      </c>
      <c r="D1391" s="3">
        <v>0</v>
      </c>
      <c r="E1391" s="3">
        <v>0</v>
      </c>
      <c r="F1391" s="3">
        <v>0</v>
      </c>
      <c r="G1391" s="3">
        <v>0</v>
      </c>
      <c r="H1391" s="315">
        <v>0</v>
      </c>
      <c r="I1391" s="2">
        <f t="shared" si="25"/>
        <v>0</v>
      </c>
    </row>
    <row r="1392" spans="1:9" hidden="1" x14ac:dyDescent="0.25">
      <c r="A1392" s="5">
        <v>422504</v>
      </c>
      <c r="B1392" s="4" t="s">
        <v>729</v>
      </c>
      <c r="C1392" s="3">
        <v>0</v>
      </c>
      <c r="D1392" s="3">
        <v>0</v>
      </c>
      <c r="E1392" s="3">
        <v>0</v>
      </c>
      <c r="F1392" s="3">
        <v>0</v>
      </c>
      <c r="G1392" s="3">
        <v>0</v>
      </c>
      <c r="H1392" s="315">
        <v>0</v>
      </c>
      <c r="I1392" s="2">
        <f t="shared" si="25"/>
        <v>0</v>
      </c>
    </row>
    <row r="1393" spans="1:9" hidden="1" x14ac:dyDescent="0.25">
      <c r="A1393" s="5">
        <v>422505</v>
      </c>
      <c r="B1393" s="4" t="s">
        <v>636</v>
      </c>
      <c r="C1393" s="3">
        <v>0</v>
      </c>
      <c r="D1393" s="3">
        <v>0</v>
      </c>
      <c r="E1393" s="3">
        <v>0</v>
      </c>
      <c r="F1393" s="3">
        <v>0</v>
      </c>
      <c r="G1393" s="3">
        <v>0</v>
      </c>
      <c r="H1393" s="315">
        <v>0</v>
      </c>
      <c r="I1393" s="2">
        <f t="shared" si="25"/>
        <v>0</v>
      </c>
    </row>
    <row r="1394" spans="1:9" hidden="1" x14ac:dyDescent="0.25">
      <c r="A1394" s="5">
        <v>422506</v>
      </c>
      <c r="B1394" s="4" t="s">
        <v>635</v>
      </c>
      <c r="C1394" s="3">
        <v>0</v>
      </c>
      <c r="D1394" s="3">
        <v>0</v>
      </c>
      <c r="E1394" s="3">
        <v>0</v>
      </c>
      <c r="F1394" s="3">
        <v>0</v>
      </c>
      <c r="G1394" s="3">
        <v>0</v>
      </c>
      <c r="H1394" s="315">
        <v>0</v>
      </c>
      <c r="I1394" s="2">
        <f t="shared" si="25"/>
        <v>0</v>
      </c>
    </row>
    <row r="1395" spans="1:9" hidden="1" x14ac:dyDescent="0.25">
      <c r="A1395" s="5">
        <v>422507</v>
      </c>
      <c r="B1395" s="4" t="s">
        <v>728</v>
      </c>
      <c r="C1395" s="3">
        <v>0</v>
      </c>
      <c r="D1395" s="3">
        <v>0</v>
      </c>
      <c r="E1395" s="3">
        <v>0</v>
      </c>
      <c r="F1395" s="3">
        <v>0</v>
      </c>
      <c r="G1395" s="3">
        <v>0</v>
      </c>
      <c r="H1395" s="315">
        <v>0</v>
      </c>
      <c r="I1395" s="2">
        <f t="shared" si="25"/>
        <v>0</v>
      </c>
    </row>
    <row r="1396" spans="1:9" hidden="1" x14ac:dyDescent="0.25">
      <c r="A1396" s="5">
        <v>422508</v>
      </c>
      <c r="B1396" s="4" t="s">
        <v>727</v>
      </c>
      <c r="C1396" s="3">
        <v>0</v>
      </c>
      <c r="D1396" s="3">
        <v>0</v>
      </c>
      <c r="E1396" s="3">
        <v>0</v>
      </c>
      <c r="F1396" s="3">
        <v>0</v>
      </c>
      <c r="G1396" s="3">
        <v>0</v>
      </c>
      <c r="H1396" s="315">
        <v>0</v>
      </c>
      <c r="I1396" s="2">
        <f t="shared" si="25"/>
        <v>0</v>
      </c>
    </row>
    <row r="1397" spans="1:9" hidden="1" x14ac:dyDescent="0.25">
      <c r="A1397" s="5">
        <v>422509</v>
      </c>
      <c r="B1397" s="4" t="s">
        <v>726</v>
      </c>
      <c r="C1397" s="3">
        <v>0</v>
      </c>
      <c r="D1397" s="3">
        <v>0</v>
      </c>
      <c r="E1397" s="3">
        <v>0</v>
      </c>
      <c r="F1397" s="3">
        <v>0</v>
      </c>
      <c r="G1397" s="3">
        <v>0</v>
      </c>
      <c r="H1397" s="315">
        <v>0</v>
      </c>
      <c r="I1397" s="2">
        <f t="shared" si="25"/>
        <v>0</v>
      </c>
    </row>
    <row r="1398" spans="1:9" hidden="1" x14ac:dyDescent="0.25">
      <c r="A1398" s="5">
        <v>422510</v>
      </c>
      <c r="B1398" s="4" t="s">
        <v>725</v>
      </c>
      <c r="C1398" s="3">
        <v>0</v>
      </c>
      <c r="D1398" s="3">
        <v>0</v>
      </c>
      <c r="E1398" s="3">
        <v>0</v>
      </c>
      <c r="F1398" s="3">
        <v>0</v>
      </c>
      <c r="G1398" s="3">
        <v>0</v>
      </c>
      <c r="H1398" s="315">
        <v>0</v>
      </c>
      <c r="I1398" s="2">
        <f t="shared" si="25"/>
        <v>0</v>
      </c>
    </row>
    <row r="1399" spans="1:9" hidden="1" x14ac:dyDescent="0.25">
      <c r="A1399" s="5">
        <v>422511</v>
      </c>
      <c r="B1399" s="4" t="s">
        <v>724</v>
      </c>
      <c r="C1399" s="3">
        <v>0</v>
      </c>
      <c r="D1399" s="3">
        <v>0</v>
      </c>
      <c r="E1399" s="3">
        <v>0</v>
      </c>
      <c r="F1399" s="3">
        <v>0</v>
      </c>
      <c r="G1399" s="3">
        <v>0</v>
      </c>
      <c r="H1399" s="315">
        <v>0</v>
      </c>
      <c r="I1399" s="2">
        <f t="shared" si="25"/>
        <v>0</v>
      </c>
    </row>
    <row r="1400" spans="1:9" x14ac:dyDescent="0.25">
      <c r="A1400" s="5">
        <v>422512</v>
      </c>
      <c r="B1400" s="4" t="s">
        <v>723</v>
      </c>
      <c r="C1400" s="3">
        <v>41455127.770000003</v>
      </c>
      <c r="D1400" s="3">
        <v>98784563</v>
      </c>
      <c r="E1400" s="3">
        <v>0</v>
      </c>
      <c r="F1400" s="3">
        <v>6961070</v>
      </c>
      <c r="G1400" s="3">
        <v>0</v>
      </c>
      <c r="H1400" s="315">
        <v>339011796</v>
      </c>
      <c r="I1400" s="2">
        <f t="shared" si="25"/>
        <v>339011796</v>
      </c>
    </row>
    <row r="1401" spans="1:9" hidden="1" x14ac:dyDescent="0.25">
      <c r="A1401" s="5">
        <v>422513</v>
      </c>
      <c r="B1401" s="4" t="s">
        <v>722</v>
      </c>
      <c r="C1401" s="3">
        <v>0</v>
      </c>
      <c r="D1401" s="3">
        <v>0</v>
      </c>
      <c r="E1401" s="3">
        <v>0</v>
      </c>
      <c r="F1401" s="3">
        <v>0</v>
      </c>
      <c r="G1401" s="3">
        <v>0</v>
      </c>
      <c r="H1401" s="315">
        <v>0</v>
      </c>
      <c r="I1401" s="2">
        <f t="shared" si="25"/>
        <v>0</v>
      </c>
    </row>
    <row r="1402" spans="1:9" x14ac:dyDescent="0.25">
      <c r="A1402" s="5">
        <v>422514</v>
      </c>
      <c r="B1402" s="4" t="s">
        <v>721</v>
      </c>
      <c r="C1402" s="3">
        <v>116620467</v>
      </c>
      <c r="D1402" s="3">
        <v>0</v>
      </c>
      <c r="E1402" s="3">
        <v>120591336</v>
      </c>
      <c r="F1402" s="3">
        <v>82524166</v>
      </c>
      <c r="G1402" s="3">
        <v>108296056</v>
      </c>
      <c r="H1402" s="315">
        <v>148201653</v>
      </c>
      <c r="I1402" s="2">
        <f t="shared" si="25"/>
        <v>148201653</v>
      </c>
    </row>
    <row r="1403" spans="1:9" hidden="1" x14ac:dyDescent="0.25">
      <c r="A1403" s="5">
        <v>422515</v>
      </c>
      <c r="B1403" s="4" t="s">
        <v>720</v>
      </c>
      <c r="C1403" s="3">
        <v>0</v>
      </c>
      <c r="D1403" s="3">
        <v>0</v>
      </c>
      <c r="E1403" s="3">
        <v>0</v>
      </c>
      <c r="F1403" s="3">
        <v>0</v>
      </c>
      <c r="G1403" s="3">
        <v>0</v>
      </c>
      <c r="H1403" s="315">
        <v>0</v>
      </c>
      <c r="I1403" s="2">
        <f t="shared" si="25"/>
        <v>0</v>
      </c>
    </row>
    <row r="1404" spans="1:9" hidden="1" x14ac:dyDescent="0.25">
      <c r="A1404" s="5">
        <v>422516</v>
      </c>
      <c r="B1404" s="4" t="s">
        <v>719</v>
      </c>
      <c r="C1404" s="3">
        <v>0</v>
      </c>
      <c r="D1404" s="3">
        <v>0</v>
      </c>
      <c r="E1404" s="3">
        <v>0</v>
      </c>
      <c r="F1404" s="3">
        <v>0</v>
      </c>
      <c r="G1404" s="3">
        <v>0</v>
      </c>
      <c r="H1404" s="315">
        <v>0</v>
      </c>
      <c r="I1404" s="2">
        <f t="shared" si="25"/>
        <v>0</v>
      </c>
    </row>
    <row r="1405" spans="1:9" hidden="1" x14ac:dyDescent="0.25">
      <c r="A1405" s="5">
        <v>422517</v>
      </c>
      <c r="B1405" s="4" t="s">
        <v>718</v>
      </c>
      <c r="C1405" s="3">
        <v>0</v>
      </c>
      <c r="D1405" s="3">
        <v>0</v>
      </c>
      <c r="E1405" s="3">
        <v>0</v>
      </c>
      <c r="F1405" s="3">
        <v>0</v>
      </c>
      <c r="G1405" s="3">
        <v>0</v>
      </c>
      <c r="H1405" s="315">
        <v>0</v>
      </c>
      <c r="I1405" s="2">
        <f t="shared" si="25"/>
        <v>0</v>
      </c>
    </row>
    <row r="1406" spans="1:9" hidden="1" x14ac:dyDescent="0.25">
      <c r="A1406" s="5">
        <v>422518</v>
      </c>
      <c r="B1406" s="4" t="s">
        <v>717</v>
      </c>
      <c r="C1406" s="3">
        <v>0</v>
      </c>
      <c r="D1406" s="3">
        <v>0</v>
      </c>
      <c r="E1406" s="3">
        <v>0</v>
      </c>
      <c r="F1406" s="3">
        <v>0</v>
      </c>
      <c r="G1406" s="3">
        <v>0</v>
      </c>
      <c r="H1406" s="315">
        <v>0</v>
      </c>
      <c r="I1406" s="2">
        <f t="shared" si="25"/>
        <v>0</v>
      </c>
    </row>
    <row r="1407" spans="1:9" hidden="1" x14ac:dyDescent="0.25">
      <c r="A1407" s="5">
        <v>422519</v>
      </c>
      <c r="B1407" s="4" t="s">
        <v>716</v>
      </c>
      <c r="C1407" s="3">
        <v>0</v>
      </c>
      <c r="D1407" s="3">
        <v>0</v>
      </c>
      <c r="E1407" s="3">
        <v>0</v>
      </c>
      <c r="F1407" s="3">
        <v>0</v>
      </c>
      <c r="G1407" s="3">
        <v>0</v>
      </c>
      <c r="H1407" s="315">
        <v>0</v>
      </c>
      <c r="I1407" s="2">
        <f t="shared" si="25"/>
        <v>0</v>
      </c>
    </row>
    <row r="1408" spans="1:9" hidden="1" x14ac:dyDescent="0.25">
      <c r="A1408" s="5">
        <v>422520</v>
      </c>
      <c r="B1408" s="4" t="s">
        <v>715</v>
      </c>
      <c r="C1408" s="3">
        <v>0</v>
      </c>
      <c r="D1408" s="3">
        <v>0</v>
      </c>
      <c r="E1408" s="3">
        <v>0</v>
      </c>
      <c r="F1408" s="3">
        <v>0</v>
      </c>
      <c r="G1408" s="3">
        <v>0</v>
      </c>
      <c r="H1408" s="315">
        <v>0</v>
      </c>
      <c r="I1408" s="2">
        <f t="shared" si="25"/>
        <v>0</v>
      </c>
    </row>
    <row r="1409" spans="1:9" hidden="1" x14ac:dyDescent="0.25">
      <c r="A1409" s="5">
        <v>422521</v>
      </c>
      <c r="B1409" s="4" t="s">
        <v>714</v>
      </c>
      <c r="C1409" s="3">
        <v>0</v>
      </c>
      <c r="D1409" s="3">
        <v>0</v>
      </c>
      <c r="E1409" s="3">
        <v>0</v>
      </c>
      <c r="F1409" s="3">
        <v>0</v>
      </c>
      <c r="G1409" s="3">
        <v>0</v>
      </c>
      <c r="H1409" s="315">
        <v>0</v>
      </c>
      <c r="I1409" s="2">
        <f t="shared" si="25"/>
        <v>0</v>
      </c>
    </row>
    <row r="1410" spans="1:9" hidden="1" x14ac:dyDescent="0.25">
      <c r="A1410" s="5">
        <v>422522</v>
      </c>
      <c r="B1410" s="4" t="s">
        <v>713</v>
      </c>
      <c r="C1410" s="3">
        <v>0</v>
      </c>
      <c r="D1410" s="3">
        <v>0</v>
      </c>
      <c r="E1410" s="3">
        <v>0</v>
      </c>
      <c r="F1410" s="3">
        <v>0</v>
      </c>
      <c r="G1410" s="3">
        <v>0</v>
      </c>
      <c r="H1410" s="315">
        <v>0</v>
      </c>
      <c r="I1410" s="2">
        <f t="shared" si="25"/>
        <v>0</v>
      </c>
    </row>
    <row r="1411" spans="1:9" hidden="1" x14ac:dyDescent="0.25">
      <c r="A1411" s="5">
        <v>422523</v>
      </c>
      <c r="B1411" s="4" t="s">
        <v>712</v>
      </c>
      <c r="C1411" s="3">
        <v>0</v>
      </c>
      <c r="D1411" s="3">
        <v>0</v>
      </c>
      <c r="E1411" s="3">
        <v>0</v>
      </c>
      <c r="F1411" s="3">
        <v>0</v>
      </c>
      <c r="G1411" s="3">
        <v>0</v>
      </c>
      <c r="H1411" s="315">
        <v>0</v>
      </c>
      <c r="I1411" s="2">
        <f t="shared" si="25"/>
        <v>0</v>
      </c>
    </row>
    <row r="1412" spans="1:9" hidden="1" x14ac:dyDescent="0.25">
      <c r="A1412" s="5">
        <v>422524</v>
      </c>
      <c r="B1412" s="4" t="s">
        <v>711</v>
      </c>
      <c r="C1412" s="3">
        <v>0</v>
      </c>
      <c r="D1412" s="3">
        <v>0</v>
      </c>
      <c r="E1412" s="3">
        <v>0</v>
      </c>
      <c r="F1412" s="3">
        <v>0</v>
      </c>
      <c r="G1412" s="3">
        <v>0</v>
      </c>
      <c r="H1412" s="315">
        <v>0</v>
      </c>
      <c r="I1412" s="2">
        <f t="shared" ref="I1412:I1475" si="26">MAX(C1412:H1412)</f>
        <v>0</v>
      </c>
    </row>
    <row r="1413" spans="1:9" hidden="1" x14ac:dyDescent="0.25">
      <c r="A1413" s="5">
        <v>422525</v>
      </c>
      <c r="B1413" s="4" t="s">
        <v>710</v>
      </c>
      <c r="C1413" s="3">
        <v>0</v>
      </c>
      <c r="D1413" s="3">
        <v>0</v>
      </c>
      <c r="E1413" s="3">
        <v>0</v>
      </c>
      <c r="F1413" s="3">
        <v>0</v>
      </c>
      <c r="G1413" s="3">
        <v>0</v>
      </c>
      <c r="H1413" s="315">
        <v>0</v>
      </c>
      <c r="I1413" s="2">
        <f t="shared" si="26"/>
        <v>0</v>
      </c>
    </row>
    <row r="1414" spans="1:9" hidden="1" x14ac:dyDescent="0.25">
      <c r="A1414" s="5">
        <v>422526</v>
      </c>
      <c r="B1414" s="4" t="s">
        <v>709</v>
      </c>
      <c r="C1414" s="3">
        <v>0</v>
      </c>
      <c r="D1414" s="3">
        <v>0</v>
      </c>
      <c r="E1414" s="3">
        <v>0</v>
      </c>
      <c r="F1414" s="3">
        <v>0</v>
      </c>
      <c r="G1414" s="3">
        <v>0</v>
      </c>
      <c r="H1414" s="315">
        <v>0</v>
      </c>
      <c r="I1414" s="2">
        <f t="shared" si="26"/>
        <v>0</v>
      </c>
    </row>
    <row r="1415" spans="1:9" hidden="1" x14ac:dyDescent="0.25">
      <c r="A1415" s="5">
        <v>422527</v>
      </c>
      <c r="B1415" s="4" t="s">
        <v>708</v>
      </c>
      <c r="C1415" s="3">
        <v>0</v>
      </c>
      <c r="D1415" s="3">
        <v>0</v>
      </c>
      <c r="E1415" s="3">
        <v>0</v>
      </c>
      <c r="F1415" s="3">
        <v>0</v>
      </c>
      <c r="G1415" s="3">
        <v>0</v>
      </c>
      <c r="H1415" s="315">
        <v>0</v>
      </c>
      <c r="I1415" s="2">
        <f t="shared" si="26"/>
        <v>0</v>
      </c>
    </row>
    <row r="1416" spans="1:9" hidden="1" x14ac:dyDescent="0.25">
      <c r="A1416" s="5">
        <v>422528</v>
      </c>
      <c r="B1416" s="4" t="s">
        <v>707</v>
      </c>
      <c r="C1416" s="3">
        <v>0</v>
      </c>
      <c r="D1416" s="3">
        <v>0</v>
      </c>
      <c r="E1416" s="3">
        <v>0</v>
      </c>
      <c r="F1416" s="3">
        <v>0</v>
      </c>
      <c r="G1416" s="3">
        <v>0</v>
      </c>
      <c r="H1416" s="315">
        <v>0</v>
      </c>
      <c r="I1416" s="2">
        <f t="shared" si="26"/>
        <v>0</v>
      </c>
    </row>
    <row r="1417" spans="1:9" hidden="1" x14ac:dyDescent="0.25">
      <c r="A1417" s="5">
        <v>422529</v>
      </c>
      <c r="B1417" s="4" t="s">
        <v>706</v>
      </c>
      <c r="C1417" s="3">
        <v>0</v>
      </c>
      <c r="D1417" s="3">
        <v>0</v>
      </c>
      <c r="E1417" s="3">
        <v>0</v>
      </c>
      <c r="F1417" s="3">
        <v>0</v>
      </c>
      <c r="G1417" s="3">
        <v>0</v>
      </c>
      <c r="H1417" s="315">
        <v>0</v>
      </c>
      <c r="I1417" s="2">
        <f t="shared" si="26"/>
        <v>0</v>
      </c>
    </row>
    <row r="1418" spans="1:9" hidden="1" x14ac:dyDescent="0.25">
      <c r="A1418" s="5">
        <v>422530</v>
      </c>
      <c r="B1418" s="4" t="s">
        <v>705</v>
      </c>
      <c r="C1418" s="3">
        <v>0</v>
      </c>
      <c r="D1418" s="3">
        <v>0</v>
      </c>
      <c r="E1418" s="3">
        <v>0</v>
      </c>
      <c r="F1418" s="3">
        <v>0</v>
      </c>
      <c r="G1418" s="3">
        <v>0</v>
      </c>
      <c r="H1418" s="315">
        <v>0</v>
      </c>
      <c r="I1418" s="2">
        <f t="shared" si="26"/>
        <v>0</v>
      </c>
    </row>
    <row r="1419" spans="1:9" hidden="1" x14ac:dyDescent="0.25">
      <c r="A1419" s="5">
        <v>422531</v>
      </c>
      <c r="B1419" s="4" t="s">
        <v>704</v>
      </c>
      <c r="C1419" s="3">
        <v>0</v>
      </c>
      <c r="D1419" s="3">
        <v>0</v>
      </c>
      <c r="E1419" s="3">
        <v>0</v>
      </c>
      <c r="F1419" s="3">
        <v>0</v>
      </c>
      <c r="G1419" s="3">
        <v>0</v>
      </c>
      <c r="H1419" s="315">
        <v>0</v>
      </c>
      <c r="I1419" s="2">
        <f t="shared" si="26"/>
        <v>0</v>
      </c>
    </row>
    <row r="1420" spans="1:9" hidden="1" x14ac:dyDescent="0.25">
      <c r="A1420" s="5">
        <v>422532</v>
      </c>
      <c r="B1420" s="4" t="s">
        <v>703</v>
      </c>
      <c r="C1420" s="3">
        <v>0</v>
      </c>
      <c r="D1420" s="3">
        <v>0</v>
      </c>
      <c r="E1420" s="3">
        <v>0</v>
      </c>
      <c r="F1420" s="3">
        <v>0</v>
      </c>
      <c r="G1420" s="3">
        <v>0</v>
      </c>
      <c r="H1420" s="315">
        <v>0</v>
      </c>
      <c r="I1420" s="2">
        <f t="shared" si="26"/>
        <v>0</v>
      </c>
    </row>
    <row r="1421" spans="1:9" hidden="1" x14ac:dyDescent="0.25">
      <c r="A1421" s="5">
        <v>422533</v>
      </c>
      <c r="B1421" s="4" t="s">
        <v>702</v>
      </c>
      <c r="C1421" s="3">
        <v>0</v>
      </c>
      <c r="D1421" s="3">
        <v>0</v>
      </c>
      <c r="E1421" s="3">
        <v>0</v>
      </c>
      <c r="F1421" s="3">
        <v>0</v>
      </c>
      <c r="G1421" s="3">
        <v>0</v>
      </c>
      <c r="H1421" s="315">
        <v>0</v>
      </c>
      <c r="I1421" s="2">
        <f t="shared" si="26"/>
        <v>0</v>
      </c>
    </row>
    <row r="1422" spans="1:9" hidden="1" x14ac:dyDescent="0.25">
      <c r="A1422" s="5">
        <v>422534</v>
      </c>
      <c r="B1422" s="4" t="s">
        <v>701</v>
      </c>
      <c r="C1422" s="3">
        <v>0</v>
      </c>
      <c r="D1422" s="3">
        <v>0</v>
      </c>
      <c r="E1422" s="3">
        <v>0</v>
      </c>
      <c r="F1422" s="3">
        <v>0</v>
      </c>
      <c r="G1422" s="3">
        <v>0</v>
      </c>
      <c r="H1422" s="315">
        <v>0</v>
      </c>
      <c r="I1422" s="2">
        <f t="shared" si="26"/>
        <v>0</v>
      </c>
    </row>
    <row r="1423" spans="1:9" x14ac:dyDescent="0.25">
      <c r="A1423" s="5">
        <v>422535</v>
      </c>
      <c r="B1423" s="4" t="s">
        <v>700</v>
      </c>
      <c r="C1423" s="3">
        <v>119344815</v>
      </c>
      <c r="D1423" s="3">
        <v>146826189</v>
      </c>
      <c r="E1423" s="3">
        <v>80771906</v>
      </c>
      <c r="F1423" s="3">
        <v>0</v>
      </c>
      <c r="G1423" s="3">
        <v>0</v>
      </c>
      <c r="H1423" s="315">
        <v>0</v>
      </c>
      <c r="I1423" s="2">
        <f t="shared" si="26"/>
        <v>146826189</v>
      </c>
    </row>
    <row r="1424" spans="1:9" hidden="1" x14ac:dyDescent="0.25">
      <c r="A1424" s="5">
        <v>422536</v>
      </c>
      <c r="B1424" s="4" t="s">
        <v>699</v>
      </c>
      <c r="C1424" s="3">
        <v>0</v>
      </c>
      <c r="D1424" s="3">
        <v>0</v>
      </c>
      <c r="E1424" s="3">
        <v>0</v>
      </c>
      <c r="F1424" s="3">
        <v>0</v>
      </c>
      <c r="G1424" s="3">
        <v>0</v>
      </c>
      <c r="H1424" s="315">
        <v>0</v>
      </c>
      <c r="I1424" s="2">
        <f t="shared" si="26"/>
        <v>0</v>
      </c>
    </row>
    <row r="1425" spans="1:9" hidden="1" x14ac:dyDescent="0.25">
      <c r="A1425" s="5">
        <v>422537</v>
      </c>
      <c r="B1425" s="4" t="s">
        <v>698</v>
      </c>
      <c r="C1425" s="3">
        <v>0</v>
      </c>
      <c r="D1425" s="3">
        <v>0</v>
      </c>
      <c r="E1425" s="3">
        <v>0</v>
      </c>
      <c r="F1425" s="3">
        <v>0</v>
      </c>
      <c r="G1425" s="3">
        <v>0</v>
      </c>
      <c r="H1425" s="315">
        <v>0</v>
      </c>
      <c r="I1425" s="2">
        <f t="shared" si="26"/>
        <v>0</v>
      </c>
    </row>
    <row r="1426" spans="1:9" hidden="1" x14ac:dyDescent="0.25">
      <c r="A1426" s="5">
        <v>422538</v>
      </c>
      <c r="B1426" s="4" t="s">
        <v>697</v>
      </c>
      <c r="C1426" s="3">
        <v>0</v>
      </c>
      <c r="D1426" s="3">
        <v>0</v>
      </c>
      <c r="E1426" s="3">
        <v>0</v>
      </c>
      <c r="F1426" s="3">
        <v>0</v>
      </c>
      <c r="G1426" s="3">
        <v>0</v>
      </c>
      <c r="H1426" s="315">
        <v>0</v>
      </c>
      <c r="I1426" s="2">
        <f t="shared" si="26"/>
        <v>0</v>
      </c>
    </row>
    <row r="1427" spans="1:9" hidden="1" x14ac:dyDescent="0.25">
      <c r="A1427" s="5">
        <v>422539</v>
      </c>
      <c r="B1427" s="4" t="s">
        <v>696</v>
      </c>
      <c r="C1427" s="3">
        <v>0</v>
      </c>
      <c r="D1427" s="3">
        <v>0</v>
      </c>
      <c r="E1427" s="3">
        <v>0</v>
      </c>
      <c r="F1427" s="3">
        <v>0</v>
      </c>
      <c r="G1427" s="3">
        <v>0</v>
      </c>
      <c r="H1427" s="315">
        <v>0</v>
      </c>
      <c r="I1427" s="2">
        <f t="shared" si="26"/>
        <v>0</v>
      </c>
    </row>
    <row r="1428" spans="1:9" x14ac:dyDescent="0.25">
      <c r="A1428" s="5">
        <v>422540</v>
      </c>
      <c r="B1428" s="4" t="s">
        <v>695</v>
      </c>
      <c r="C1428" s="3">
        <v>0</v>
      </c>
      <c r="D1428" s="3">
        <v>0</v>
      </c>
      <c r="E1428" s="3">
        <v>0</v>
      </c>
      <c r="F1428" s="3">
        <v>0</v>
      </c>
      <c r="G1428" s="3">
        <v>0</v>
      </c>
      <c r="H1428" s="315">
        <v>66425892</v>
      </c>
      <c r="I1428" s="2">
        <f t="shared" si="26"/>
        <v>66425892</v>
      </c>
    </row>
    <row r="1429" spans="1:9" hidden="1" x14ac:dyDescent="0.25">
      <c r="A1429" s="5">
        <v>422541</v>
      </c>
      <c r="B1429" s="4" t="s">
        <v>694</v>
      </c>
      <c r="C1429" s="3">
        <v>0</v>
      </c>
      <c r="D1429" s="3">
        <v>0</v>
      </c>
      <c r="E1429" s="3">
        <v>0</v>
      </c>
      <c r="F1429" s="3">
        <v>0</v>
      </c>
      <c r="G1429" s="3">
        <v>0</v>
      </c>
      <c r="H1429" s="315">
        <v>0</v>
      </c>
      <c r="I1429" s="2">
        <f t="shared" si="26"/>
        <v>0</v>
      </c>
    </row>
    <row r="1430" spans="1:9" hidden="1" x14ac:dyDescent="0.25">
      <c r="A1430" s="5">
        <v>422542</v>
      </c>
      <c r="B1430" s="4" t="s">
        <v>693</v>
      </c>
      <c r="C1430" s="3">
        <v>0</v>
      </c>
      <c r="D1430" s="3">
        <v>0</v>
      </c>
      <c r="E1430" s="3">
        <v>0</v>
      </c>
      <c r="F1430" s="3">
        <v>0</v>
      </c>
      <c r="G1430" s="3">
        <v>0</v>
      </c>
      <c r="H1430" s="315">
        <v>0</v>
      </c>
      <c r="I1430" s="2">
        <f t="shared" si="26"/>
        <v>0</v>
      </c>
    </row>
    <row r="1431" spans="1:9" hidden="1" x14ac:dyDescent="0.25">
      <c r="A1431" s="5">
        <v>422543</v>
      </c>
      <c r="B1431" s="4" t="s">
        <v>692</v>
      </c>
      <c r="C1431" s="3">
        <v>0</v>
      </c>
      <c r="D1431" s="3">
        <v>0</v>
      </c>
      <c r="E1431" s="3">
        <v>0</v>
      </c>
      <c r="F1431" s="3">
        <v>0</v>
      </c>
      <c r="G1431" s="3">
        <v>0</v>
      </c>
      <c r="H1431" s="315">
        <v>0</v>
      </c>
      <c r="I1431" s="2">
        <f t="shared" si="26"/>
        <v>0</v>
      </c>
    </row>
    <row r="1432" spans="1:9" hidden="1" x14ac:dyDescent="0.25">
      <c r="A1432" s="5">
        <v>422544</v>
      </c>
      <c r="B1432" s="4" t="s">
        <v>691</v>
      </c>
      <c r="C1432" s="3">
        <v>0</v>
      </c>
      <c r="D1432" s="3">
        <v>0</v>
      </c>
      <c r="E1432" s="3">
        <v>0</v>
      </c>
      <c r="F1432" s="3">
        <v>0</v>
      </c>
      <c r="G1432" s="3">
        <v>0</v>
      </c>
      <c r="H1432" s="315">
        <v>0</v>
      </c>
      <c r="I1432" s="2">
        <f t="shared" si="26"/>
        <v>0</v>
      </c>
    </row>
    <row r="1433" spans="1:9" hidden="1" x14ac:dyDescent="0.25">
      <c r="A1433" s="5">
        <v>422545</v>
      </c>
      <c r="B1433" s="4" t="s">
        <v>690</v>
      </c>
      <c r="C1433" s="3">
        <v>0</v>
      </c>
      <c r="D1433" s="3">
        <v>0</v>
      </c>
      <c r="E1433" s="3">
        <v>0</v>
      </c>
      <c r="F1433" s="3">
        <v>0</v>
      </c>
      <c r="G1433" s="3">
        <v>0</v>
      </c>
      <c r="H1433" s="315">
        <v>0</v>
      </c>
      <c r="I1433" s="2">
        <f t="shared" si="26"/>
        <v>0</v>
      </c>
    </row>
    <row r="1434" spans="1:9" hidden="1" x14ac:dyDescent="0.25">
      <c r="A1434" s="5">
        <v>422546</v>
      </c>
      <c r="B1434" s="4" t="s">
        <v>689</v>
      </c>
      <c r="C1434" s="3">
        <v>0</v>
      </c>
      <c r="D1434" s="3">
        <v>0</v>
      </c>
      <c r="E1434" s="3">
        <v>0</v>
      </c>
      <c r="F1434" s="3">
        <v>0</v>
      </c>
      <c r="G1434" s="3">
        <v>0</v>
      </c>
      <c r="H1434" s="315">
        <v>0</v>
      </c>
      <c r="I1434" s="2">
        <f t="shared" si="26"/>
        <v>0</v>
      </c>
    </row>
    <row r="1435" spans="1:9" hidden="1" x14ac:dyDescent="0.25">
      <c r="A1435" s="5">
        <v>422547</v>
      </c>
      <c r="B1435" s="4" t="s">
        <v>537</v>
      </c>
      <c r="C1435" s="3">
        <v>0</v>
      </c>
      <c r="D1435" s="3">
        <v>0</v>
      </c>
      <c r="E1435" s="3">
        <v>0</v>
      </c>
      <c r="F1435" s="3">
        <v>0</v>
      </c>
      <c r="G1435" s="3">
        <v>0</v>
      </c>
      <c r="H1435" s="315">
        <v>0</v>
      </c>
      <c r="I1435" s="2">
        <f t="shared" si="26"/>
        <v>0</v>
      </c>
    </row>
    <row r="1436" spans="1:9" hidden="1" x14ac:dyDescent="0.25">
      <c r="A1436" s="5">
        <v>422548</v>
      </c>
      <c r="B1436" s="4" t="s">
        <v>536</v>
      </c>
      <c r="C1436" s="3">
        <v>0</v>
      </c>
      <c r="D1436" s="3">
        <v>0</v>
      </c>
      <c r="E1436" s="3">
        <v>0</v>
      </c>
      <c r="F1436" s="3">
        <v>0</v>
      </c>
      <c r="G1436" s="3">
        <v>0</v>
      </c>
      <c r="H1436" s="315">
        <v>0</v>
      </c>
      <c r="I1436" s="2">
        <f t="shared" si="26"/>
        <v>0</v>
      </c>
    </row>
    <row r="1437" spans="1:9" x14ac:dyDescent="0.25">
      <c r="A1437" s="5">
        <v>423000</v>
      </c>
      <c r="B1437" s="4" t="s">
        <v>688</v>
      </c>
      <c r="C1437" s="3">
        <v>37869170</v>
      </c>
      <c r="D1437" s="3">
        <v>99749398</v>
      </c>
      <c r="E1437" s="3">
        <v>78813040</v>
      </c>
      <c r="F1437" s="3">
        <v>41550315</v>
      </c>
      <c r="G1437" s="3">
        <v>24129253</v>
      </c>
      <c r="H1437" s="315">
        <v>15790306</v>
      </c>
      <c r="I1437" s="2">
        <f t="shared" si="26"/>
        <v>99749398</v>
      </c>
    </row>
    <row r="1438" spans="1:9" x14ac:dyDescent="0.25">
      <c r="A1438" s="5">
        <v>423005</v>
      </c>
      <c r="B1438" s="4" t="s">
        <v>687</v>
      </c>
      <c r="C1438" s="3">
        <v>37869170</v>
      </c>
      <c r="D1438" s="3">
        <v>99749398</v>
      </c>
      <c r="E1438" s="3">
        <v>78813040</v>
      </c>
      <c r="F1438" s="3">
        <v>41550315</v>
      </c>
      <c r="G1438" s="3">
        <v>24129253</v>
      </c>
      <c r="H1438" s="315">
        <v>15790306</v>
      </c>
      <c r="I1438" s="2">
        <f t="shared" si="26"/>
        <v>99749398</v>
      </c>
    </row>
    <row r="1439" spans="1:9" x14ac:dyDescent="0.25">
      <c r="A1439" s="5">
        <v>423010</v>
      </c>
      <c r="B1439" s="4" t="s">
        <v>686</v>
      </c>
      <c r="C1439" s="3">
        <v>0</v>
      </c>
      <c r="D1439" s="3">
        <v>0</v>
      </c>
      <c r="E1439" s="3">
        <v>0</v>
      </c>
      <c r="F1439" s="3">
        <v>0</v>
      </c>
      <c r="G1439" s="3">
        <v>0</v>
      </c>
      <c r="H1439" s="315">
        <v>0</v>
      </c>
      <c r="I1439" s="2">
        <f t="shared" si="26"/>
        <v>0</v>
      </c>
    </row>
    <row r="1440" spans="1:9" s="151" customFormat="1" x14ac:dyDescent="0.25">
      <c r="A1440" s="149">
        <v>423095</v>
      </c>
      <c r="B1440" s="150" t="s">
        <v>213</v>
      </c>
      <c r="C1440" s="154">
        <v>0</v>
      </c>
      <c r="D1440" s="154">
        <v>0</v>
      </c>
      <c r="E1440" s="154">
        <v>0</v>
      </c>
      <c r="F1440" s="154">
        <v>0</v>
      </c>
      <c r="G1440" s="154">
        <v>0</v>
      </c>
      <c r="H1440" s="318">
        <v>0</v>
      </c>
      <c r="I1440" s="324">
        <f t="shared" si="26"/>
        <v>0</v>
      </c>
    </row>
    <row r="1441" spans="1:9" x14ac:dyDescent="0.25">
      <c r="A1441" s="5">
        <v>423500</v>
      </c>
      <c r="B1441" s="4" t="s">
        <v>685</v>
      </c>
      <c r="C1441" s="3">
        <v>0</v>
      </c>
      <c r="D1441" s="3">
        <v>0</v>
      </c>
      <c r="E1441" s="3">
        <v>0</v>
      </c>
      <c r="F1441" s="3">
        <v>0</v>
      </c>
      <c r="G1441" s="3">
        <v>0</v>
      </c>
      <c r="H1441" s="315">
        <v>0</v>
      </c>
      <c r="I1441" s="2">
        <f t="shared" si="26"/>
        <v>0</v>
      </c>
    </row>
    <row r="1442" spans="1:9" x14ac:dyDescent="0.25">
      <c r="A1442" s="5">
        <v>423505</v>
      </c>
      <c r="B1442" s="4" t="s">
        <v>512</v>
      </c>
      <c r="C1442" s="3">
        <v>0</v>
      </c>
      <c r="D1442" s="3">
        <v>0</v>
      </c>
      <c r="E1442" s="3">
        <v>0</v>
      </c>
      <c r="F1442" s="3">
        <v>0</v>
      </c>
      <c r="G1442" s="3">
        <v>0</v>
      </c>
      <c r="H1442" s="315">
        <v>0</v>
      </c>
      <c r="I1442" s="2">
        <f t="shared" si="26"/>
        <v>0</v>
      </c>
    </row>
    <row r="1443" spans="1:9" x14ac:dyDescent="0.25">
      <c r="A1443" s="5">
        <v>423510</v>
      </c>
      <c r="B1443" s="4" t="s">
        <v>511</v>
      </c>
      <c r="C1443" s="3">
        <v>0</v>
      </c>
      <c r="D1443" s="3">
        <v>0</v>
      </c>
      <c r="E1443" s="3">
        <v>0</v>
      </c>
      <c r="F1443" s="3">
        <v>0</v>
      </c>
      <c r="G1443" s="3">
        <v>0</v>
      </c>
      <c r="H1443" s="315">
        <v>0</v>
      </c>
      <c r="I1443" s="2">
        <f t="shared" si="26"/>
        <v>0</v>
      </c>
    </row>
    <row r="1444" spans="1:9" x14ac:dyDescent="0.25">
      <c r="A1444" s="5">
        <v>423515</v>
      </c>
      <c r="B1444" s="4" t="s">
        <v>510</v>
      </c>
      <c r="C1444" s="3">
        <v>0</v>
      </c>
      <c r="D1444" s="3">
        <v>0</v>
      </c>
      <c r="E1444" s="3">
        <v>0</v>
      </c>
      <c r="F1444" s="3">
        <v>0</v>
      </c>
      <c r="G1444" s="3">
        <v>0</v>
      </c>
      <c r="H1444" s="315">
        <v>0</v>
      </c>
      <c r="I1444" s="2">
        <f t="shared" si="26"/>
        <v>0</v>
      </c>
    </row>
    <row r="1445" spans="1:9" x14ac:dyDescent="0.25">
      <c r="A1445" s="5">
        <v>423520</v>
      </c>
      <c r="B1445" s="4" t="s">
        <v>684</v>
      </c>
      <c r="C1445" s="3">
        <v>0</v>
      </c>
      <c r="D1445" s="3">
        <v>0</v>
      </c>
      <c r="E1445" s="3">
        <v>0</v>
      </c>
      <c r="F1445" s="3">
        <v>0</v>
      </c>
      <c r="G1445" s="3">
        <v>0</v>
      </c>
      <c r="H1445" s="315">
        <v>0</v>
      </c>
      <c r="I1445" s="2">
        <f t="shared" si="26"/>
        <v>0</v>
      </c>
    </row>
    <row r="1446" spans="1:9" x14ac:dyDescent="0.25">
      <c r="A1446" s="5">
        <v>423600</v>
      </c>
      <c r="B1446" s="4" t="s">
        <v>683</v>
      </c>
      <c r="C1446" s="3">
        <v>0</v>
      </c>
      <c r="D1446" s="3">
        <v>0</v>
      </c>
      <c r="E1446" s="3">
        <v>0</v>
      </c>
      <c r="F1446" s="3">
        <v>0</v>
      </c>
      <c r="G1446" s="3">
        <v>0</v>
      </c>
      <c r="H1446" s="315">
        <v>0</v>
      </c>
      <c r="I1446" s="2">
        <f t="shared" si="26"/>
        <v>0</v>
      </c>
    </row>
    <row r="1447" spans="1:9" x14ac:dyDescent="0.25">
      <c r="A1447" s="5">
        <v>423605</v>
      </c>
      <c r="B1447" s="4" t="s">
        <v>508</v>
      </c>
      <c r="C1447" s="3">
        <v>0</v>
      </c>
      <c r="D1447" s="3">
        <v>0</v>
      </c>
      <c r="E1447" s="3">
        <v>0</v>
      </c>
      <c r="F1447" s="3">
        <v>0</v>
      </c>
      <c r="G1447" s="3">
        <v>0</v>
      </c>
      <c r="H1447" s="315">
        <v>0</v>
      </c>
      <c r="I1447" s="2">
        <f t="shared" si="26"/>
        <v>0</v>
      </c>
    </row>
    <row r="1448" spans="1:9" x14ac:dyDescent="0.25">
      <c r="A1448" s="5">
        <v>423610</v>
      </c>
      <c r="B1448" s="4" t="s">
        <v>507</v>
      </c>
      <c r="C1448" s="3">
        <v>0</v>
      </c>
      <c r="D1448" s="3">
        <v>0</v>
      </c>
      <c r="E1448" s="3">
        <v>0</v>
      </c>
      <c r="F1448" s="3">
        <v>0</v>
      </c>
      <c r="G1448" s="3">
        <v>0</v>
      </c>
      <c r="H1448" s="315">
        <v>0</v>
      </c>
      <c r="I1448" s="2">
        <f t="shared" si="26"/>
        <v>0</v>
      </c>
    </row>
    <row r="1449" spans="1:9" x14ac:dyDescent="0.25">
      <c r="A1449" s="5">
        <v>423615</v>
      </c>
      <c r="B1449" s="4" t="s">
        <v>506</v>
      </c>
      <c r="C1449" s="3">
        <v>0</v>
      </c>
      <c r="D1449" s="3">
        <v>0</v>
      </c>
      <c r="E1449" s="3">
        <v>0</v>
      </c>
      <c r="F1449" s="3">
        <v>0</v>
      </c>
      <c r="G1449" s="3">
        <v>0</v>
      </c>
      <c r="H1449" s="315">
        <v>0</v>
      </c>
      <c r="I1449" s="2">
        <f t="shared" si="26"/>
        <v>0</v>
      </c>
    </row>
    <row r="1450" spans="1:9" x14ac:dyDescent="0.25">
      <c r="A1450" s="5">
        <v>423620</v>
      </c>
      <c r="B1450" s="4" t="s">
        <v>682</v>
      </c>
      <c r="C1450" s="3">
        <v>0</v>
      </c>
      <c r="D1450" s="3">
        <v>0</v>
      </c>
      <c r="E1450" s="3">
        <v>0</v>
      </c>
      <c r="F1450" s="3">
        <v>0</v>
      </c>
      <c r="G1450" s="3">
        <v>0</v>
      </c>
      <c r="H1450" s="315">
        <v>0</v>
      </c>
      <c r="I1450" s="2">
        <f t="shared" si="26"/>
        <v>0</v>
      </c>
    </row>
    <row r="1451" spans="1:9" x14ac:dyDescent="0.25">
      <c r="A1451" s="5">
        <v>424000</v>
      </c>
      <c r="B1451" s="4" t="s">
        <v>681</v>
      </c>
      <c r="C1451" s="3">
        <v>412640472.04000002</v>
      </c>
      <c r="D1451" s="3">
        <v>315051175.88999999</v>
      </c>
      <c r="E1451" s="3">
        <v>204406339.09999999</v>
      </c>
      <c r="F1451" s="3">
        <v>170752110.94999999</v>
      </c>
      <c r="G1451" s="3">
        <v>13197704.210000001</v>
      </c>
      <c r="H1451" s="315">
        <v>48926906.380000003</v>
      </c>
      <c r="I1451" s="2">
        <f t="shared" si="26"/>
        <v>412640472.04000002</v>
      </c>
    </row>
    <row r="1452" spans="1:9" hidden="1" x14ac:dyDescent="0.25">
      <c r="A1452" s="5">
        <v>424005</v>
      </c>
      <c r="B1452" s="4" t="s">
        <v>680</v>
      </c>
      <c r="C1452" s="3">
        <v>0</v>
      </c>
      <c r="D1452" s="3">
        <v>0</v>
      </c>
      <c r="E1452" s="3">
        <v>0</v>
      </c>
      <c r="F1452" s="3">
        <v>0</v>
      </c>
      <c r="G1452" s="3">
        <v>0</v>
      </c>
      <c r="H1452" s="315">
        <v>0</v>
      </c>
      <c r="I1452" s="2">
        <f t="shared" si="26"/>
        <v>0</v>
      </c>
    </row>
    <row r="1453" spans="1:9" hidden="1" x14ac:dyDescent="0.25">
      <c r="A1453" s="5">
        <v>424010</v>
      </c>
      <c r="B1453" s="4" t="s">
        <v>679</v>
      </c>
      <c r="C1453" s="3">
        <v>0</v>
      </c>
      <c r="D1453" s="3">
        <v>0</v>
      </c>
      <c r="E1453" s="3">
        <v>0</v>
      </c>
      <c r="F1453" s="3">
        <v>0</v>
      </c>
      <c r="G1453" s="3">
        <v>0</v>
      </c>
      <c r="H1453" s="315">
        <v>0</v>
      </c>
      <c r="I1453" s="2">
        <f t="shared" si="26"/>
        <v>0</v>
      </c>
    </row>
    <row r="1454" spans="1:9" hidden="1" x14ac:dyDescent="0.25">
      <c r="A1454" s="5">
        <v>424015</v>
      </c>
      <c r="B1454" s="4" t="s">
        <v>678</v>
      </c>
      <c r="C1454" s="3">
        <v>0</v>
      </c>
      <c r="D1454" s="3">
        <v>0</v>
      </c>
      <c r="E1454" s="3">
        <v>0</v>
      </c>
      <c r="F1454" s="3">
        <v>0</v>
      </c>
      <c r="G1454" s="3">
        <v>0</v>
      </c>
      <c r="H1454" s="315">
        <v>0</v>
      </c>
      <c r="I1454" s="2">
        <f t="shared" si="26"/>
        <v>0</v>
      </c>
    </row>
    <row r="1455" spans="1:9" hidden="1" x14ac:dyDescent="0.25">
      <c r="A1455" s="5">
        <v>424020</v>
      </c>
      <c r="B1455" s="4" t="s">
        <v>677</v>
      </c>
      <c r="C1455" s="3">
        <v>0</v>
      </c>
      <c r="D1455" s="3">
        <v>0</v>
      </c>
      <c r="E1455" s="3">
        <v>0</v>
      </c>
      <c r="F1455" s="3">
        <v>0</v>
      </c>
      <c r="G1455" s="3">
        <v>0</v>
      </c>
      <c r="H1455" s="315">
        <v>0</v>
      </c>
      <c r="I1455" s="2">
        <f t="shared" si="26"/>
        <v>0</v>
      </c>
    </row>
    <row r="1456" spans="1:9" hidden="1" x14ac:dyDescent="0.25">
      <c r="A1456" s="5">
        <v>424025</v>
      </c>
      <c r="B1456" s="4" t="s">
        <v>676</v>
      </c>
      <c r="C1456" s="3">
        <v>0</v>
      </c>
      <c r="D1456" s="3">
        <v>0</v>
      </c>
      <c r="E1456" s="3">
        <v>0</v>
      </c>
      <c r="F1456" s="3">
        <v>0</v>
      </c>
      <c r="G1456" s="3">
        <v>0</v>
      </c>
      <c r="H1456" s="315">
        <v>0</v>
      </c>
      <c r="I1456" s="2">
        <f t="shared" si="26"/>
        <v>0</v>
      </c>
    </row>
    <row r="1457" spans="1:9" hidden="1" x14ac:dyDescent="0.25">
      <c r="A1457" s="5">
        <v>424030</v>
      </c>
      <c r="B1457" s="4" t="s">
        <v>675</v>
      </c>
      <c r="C1457" s="3">
        <v>0</v>
      </c>
      <c r="D1457" s="3">
        <v>0</v>
      </c>
      <c r="E1457" s="3">
        <v>0</v>
      </c>
      <c r="F1457" s="3">
        <v>0</v>
      </c>
      <c r="G1457" s="3">
        <v>0</v>
      </c>
      <c r="H1457" s="315">
        <v>0</v>
      </c>
      <c r="I1457" s="2">
        <f t="shared" si="26"/>
        <v>0</v>
      </c>
    </row>
    <row r="1458" spans="1:9" hidden="1" x14ac:dyDescent="0.25">
      <c r="A1458" s="5">
        <v>424035</v>
      </c>
      <c r="B1458" s="4" t="s">
        <v>674</v>
      </c>
      <c r="C1458" s="3">
        <v>0</v>
      </c>
      <c r="D1458" s="3">
        <v>0</v>
      </c>
      <c r="E1458" s="3">
        <v>0</v>
      </c>
      <c r="F1458" s="3">
        <v>0</v>
      </c>
      <c r="G1458" s="3">
        <v>0</v>
      </c>
      <c r="H1458" s="315">
        <v>0</v>
      </c>
      <c r="I1458" s="2">
        <f t="shared" si="26"/>
        <v>0</v>
      </c>
    </row>
    <row r="1459" spans="1:9" hidden="1" x14ac:dyDescent="0.25">
      <c r="A1459" s="5">
        <v>424040</v>
      </c>
      <c r="B1459" s="4" t="s">
        <v>673</v>
      </c>
      <c r="C1459" s="3">
        <v>0</v>
      </c>
      <c r="D1459" s="3">
        <v>0</v>
      </c>
      <c r="E1459" s="3">
        <v>0</v>
      </c>
      <c r="F1459" s="3">
        <v>0</v>
      </c>
      <c r="G1459" s="3">
        <v>0</v>
      </c>
      <c r="H1459" s="315">
        <v>0</v>
      </c>
      <c r="I1459" s="2">
        <f t="shared" si="26"/>
        <v>0</v>
      </c>
    </row>
    <row r="1460" spans="1:9" hidden="1" x14ac:dyDescent="0.25">
      <c r="A1460" s="5">
        <v>424045</v>
      </c>
      <c r="B1460" s="4" t="s">
        <v>672</v>
      </c>
      <c r="C1460" s="3">
        <v>0</v>
      </c>
      <c r="D1460" s="3">
        <v>0</v>
      </c>
      <c r="E1460" s="3">
        <v>0</v>
      </c>
      <c r="F1460" s="3">
        <v>0</v>
      </c>
      <c r="G1460" s="3">
        <v>0</v>
      </c>
      <c r="H1460" s="315">
        <v>0</v>
      </c>
      <c r="I1460" s="2">
        <f t="shared" si="26"/>
        <v>0</v>
      </c>
    </row>
    <row r="1461" spans="1:9" hidden="1" x14ac:dyDescent="0.25">
      <c r="A1461" s="5">
        <v>424050</v>
      </c>
      <c r="B1461" s="4" t="s">
        <v>671</v>
      </c>
      <c r="C1461" s="3">
        <v>0</v>
      </c>
      <c r="D1461" s="3">
        <v>0</v>
      </c>
      <c r="E1461" s="3">
        <v>0</v>
      </c>
      <c r="F1461" s="3">
        <v>0</v>
      </c>
      <c r="G1461" s="3">
        <v>0</v>
      </c>
      <c r="H1461" s="315">
        <v>0</v>
      </c>
      <c r="I1461" s="2">
        <f t="shared" si="26"/>
        <v>0</v>
      </c>
    </row>
    <row r="1462" spans="1:9" hidden="1" x14ac:dyDescent="0.25">
      <c r="A1462" s="5">
        <v>424055</v>
      </c>
      <c r="B1462" s="4" t="s">
        <v>670</v>
      </c>
      <c r="C1462" s="3">
        <v>0</v>
      </c>
      <c r="D1462" s="3">
        <v>0</v>
      </c>
      <c r="E1462" s="3">
        <v>0</v>
      </c>
      <c r="F1462" s="3">
        <v>0</v>
      </c>
      <c r="G1462" s="3">
        <v>0</v>
      </c>
      <c r="H1462" s="315">
        <v>0</v>
      </c>
      <c r="I1462" s="2">
        <f t="shared" si="26"/>
        <v>0</v>
      </c>
    </row>
    <row r="1463" spans="1:9" hidden="1" x14ac:dyDescent="0.25">
      <c r="A1463" s="5">
        <v>424060</v>
      </c>
      <c r="B1463" s="4" t="s">
        <v>669</v>
      </c>
      <c r="C1463" s="3">
        <v>0</v>
      </c>
      <c r="D1463" s="3">
        <v>0</v>
      </c>
      <c r="E1463" s="3">
        <v>0</v>
      </c>
      <c r="F1463" s="3">
        <v>0</v>
      </c>
      <c r="G1463" s="3">
        <v>0</v>
      </c>
      <c r="H1463" s="315">
        <v>0</v>
      </c>
      <c r="I1463" s="2">
        <f t="shared" si="26"/>
        <v>0</v>
      </c>
    </row>
    <row r="1464" spans="1:9" hidden="1" x14ac:dyDescent="0.25">
      <c r="A1464" s="5">
        <v>424065</v>
      </c>
      <c r="B1464" s="4" t="s">
        <v>668</v>
      </c>
      <c r="C1464" s="3">
        <v>0</v>
      </c>
      <c r="D1464" s="3">
        <v>0</v>
      </c>
      <c r="E1464" s="3">
        <v>0</v>
      </c>
      <c r="F1464" s="3">
        <v>0</v>
      </c>
      <c r="G1464" s="3">
        <v>0</v>
      </c>
      <c r="H1464" s="315">
        <v>0</v>
      </c>
      <c r="I1464" s="2">
        <f t="shared" si="26"/>
        <v>0</v>
      </c>
    </row>
    <row r="1465" spans="1:9" hidden="1" x14ac:dyDescent="0.25">
      <c r="A1465" s="5">
        <v>424070</v>
      </c>
      <c r="B1465" s="4" t="s">
        <v>667</v>
      </c>
      <c r="C1465" s="3">
        <v>0</v>
      </c>
      <c r="D1465" s="3">
        <v>0</v>
      </c>
      <c r="E1465" s="3">
        <v>0</v>
      </c>
      <c r="F1465" s="3">
        <v>0</v>
      </c>
      <c r="G1465" s="3">
        <v>0</v>
      </c>
      <c r="H1465" s="315">
        <v>0</v>
      </c>
      <c r="I1465" s="2">
        <f t="shared" si="26"/>
        <v>0</v>
      </c>
    </row>
    <row r="1466" spans="1:9" hidden="1" x14ac:dyDescent="0.25">
      <c r="A1466" s="5">
        <v>424075</v>
      </c>
      <c r="B1466" s="4" t="s">
        <v>666</v>
      </c>
      <c r="C1466" s="3">
        <v>0</v>
      </c>
      <c r="D1466" s="3">
        <v>0</v>
      </c>
      <c r="E1466" s="3">
        <v>0</v>
      </c>
      <c r="F1466" s="3">
        <v>0</v>
      </c>
      <c r="G1466" s="3">
        <v>0</v>
      </c>
      <c r="H1466" s="315">
        <v>0</v>
      </c>
      <c r="I1466" s="2">
        <f t="shared" si="26"/>
        <v>0</v>
      </c>
    </row>
    <row r="1467" spans="1:9" hidden="1" x14ac:dyDescent="0.25">
      <c r="A1467" s="5">
        <v>424080</v>
      </c>
      <c r="B1467" s="4" t="s">
        <v>665</v>
      </c>
      <c r="C1467" s="3">
        <v>0</v>
      </c>
      <c r="D1467" s="3">
        <v>0</v>
      </c>
      <c r="E1467" s="3">
        <v>0</v>
      </c>
      <c r="F1467" s="3">
        <v>0</v>
      </c>
      <c r="G1467" s="3">
        <v>0</v>
      </c>
      <c r="H1467" s="315">
        <v>0</v>
      </c>
      <c r="I1467" s="2">
        <f t="shared" si="26"/>
        <v>0</v>
      </c>
    </row>
    <row r="1468" spans="1:9" hidden="1" x14ac:dyDescent="0.25">
      <c r="A1468" s="5">
        <v>424085</v>
      </c>
      <c r="B1468" s="4" t="s">
        <v>664</v>
      </c>
      <c r="C1468" s="3">
        <v>0</v>
      </c>
      <c r="D1468" s="3">
        <v>0</v>
      </c>
      <c r="E1468" s="3">
        <v>0</v>
      </c>
      <c r="F1468" s="3">
        <v>0</v>
      </c>
      <c r="G1468" s="3">
        <v>0</v>
      </c>
      <c r="H1468" s="315">
        <v>0</v>
      </c>
      <c r="I1468" s="2">
        <f t="shared" si="26"/>
        <v>0</v>
      </c>
    </row>
    <row r="1469" spans="1:9" s="265" customFormat="1" x14ac:dyDescent="0.25">
      <c r="A1469" s="262">
        <v>424090</v>
      </c>
      <c r="B1469" s="263" t="s">
        <v>213</v>
      </c>
      <c r="C1469" s="264">
        <v>412640472.04000002</v>
      </c>
      <c r="D1469" s="264">
        <v>315051175.88999999</v>
      </c>
      <c r="E1469" s="264">
        <v>204406339.09999999</v>
      </c>
      <c r="F1469" s="264">
        <v>170752110.94999999</v>
      </c>
      <c r="G1469" s="264">
        <v>13197704.210000001</v>
      </c>
      <c r="H1469" s="317">
        <v>48926906.380000003</v>
      </c>
      <c r="I1469" s="2">
        <f t="shared" si="26"/>
        <v>412640472.04000002</v>
      </c>
    </row>
    <row r="1470" spans="1:9" hidden="1" x14ac:dyDescent="0.25">
      <c r="A1470" s="5">
        <v>424500</v>
      </c>
      <c r="B1470" s="4" t="s">
        <v>663</v>
      </c>
      <c r="C1470" s="3">
        <v>0</v>
      </c>
      <c r="D1470" s="3">
        <v>0</v>
      </c>
      <c r="E1470" s="3">
        <v>0</v>
      </c>
      <c r="F1470" s="3">
        <v>0</v>
      </c>
      <c r="G1470" s="3">
        <v>0</v>
      </c>
      <c r="H1470" s="315">
        <v>0</v>
      </c>
      <c r="I1470" s="2">
        <f t="shared" si="26"/>
        <v>0</v>
      </c>
    </row>
    <row r="1471" spans="1:9" hidden="1" x14ac:dyDescent="0.25">
      <c r="A1471" s="5">
        <v>424505</v>
      </c>
      <c r="B1471" s="4" t="s">
        <v>662</v>
      </c>
      <c r="C1471" s="3">
        <v>0</v>
      </c>
      <c r="D1471" s="3">
        <v>0</v>
      </c>
      <c r="E1471" s="3">
        <v>0</v>
      </c>
      <c r="F1471" s="3">
        <v>0</v>
      </c>
      <c r="G1471" s="3">
        <v>0</v>
      </c>
      <c r="H1471" s="315">
        <v>0</v>
      </c>
      <c r="I1471" s="2">
        <f t="shared" si="26"/>
        <v>0</v>
      </c>
    </row>
    <row r="1472" spans="1:9" hidden="1" x14ac:dyDescent="0.25">
      <c r="A1472" s="5">
        <v>424510</v>
      </c>
      <c r="B1472" s="4" t="s">
        <v>661</v>
      </c>
      <c r="C1472" s="3">
        <v>0</v>
      </c>
      <c r="D1472" s="3">
        <v>0</v>
      </c>
      <c r="E1472" s="3">
        <v>0</v>
      </c>
      <c r="F1472" s="3">
        <v>0</v>
      </c>
      <c r="G1472" s="3">
        <v>0</v>
      </c>
      <c r="H1472" s="315">
        <v>0</v>
      </c>
      <c r="I1472" s="2">
        <f t="shared" si="26"/>
        <v>0</v>
      </c>
    </row>
    <row r="1473" spans="1:9" hidden="1" x14ac:dyDescent="0.25">
      <c r="A1473" s="5">
        <v>424515</v>
      </c>
      <c r="B1473" s="4" t="s">
        <v>660</v>
      </c>
      <c r="C1473" s="3">
        <v>0</v>
      </c>
      <c r="D1473" s="3">
        <v>0</v>
      </c>
      <c r="E1473" s="3">
        <v>0</v>
      </c>
      <c r="F1473" s="3">
        <v>0</v>
      </c>
      <c r="G1473" s="3">
        <v>0</v>
      </c>
      <c r="H1473" s="315">
        <v>0</v>
      </c>
      <c r="I1473" s="2">
        <f t="shared" si="26"/>
        <v>0</v>
      </c>
    </row>
    <row r="1474" spans="1:9" hidden="1" x14ac:dyDescent="0.25">
      <c r="A1474" s="5">
        <v>424520</v>
      </c>
      <c r="B1474" s="4" t="s">
        <v>498</v>
      </c>
      <c r="C1474" s="3">
        <v>0</v>
      </c>
      <c r="D1474" s="3">
        <v>0</v>
      </c>
      <c r="E1474" s="3">
        <v>0</v>
      </c>
      <c r="F1474" s="3">
        <v>0</v>
      </c>
      <c r="G1474" s="3">
        <v>0</v>
      </c>
      <c r="H1474" s="315">
        <v>0</v>
      </c>
      <c r="I1474" s="2">
        <f t="shared" si="26"/>
        <v>0</v>
      </c>
    </row>
    <row r="1475" spans="1:9" hidden="1" x14ac:dyDescent="0.25">
      <c r="A1475" s="5">
        <v>424525</v>
      </c>
      <c r="B1475" s="4" t="s">
        <v>659</v>
      </c>
      <c r="C1475" s="3">
        <v>0</v>
      </c>
      <c r="D1475" s="3">
        <v>0</v>
      </c>
      <c r="E1475" s="3">
        <v>0</v>
      </c>
      <c r="F1475" s="3">
        <v>0</v>
      </c>
      <c r="G1475" s="3">
        <v>0</v>
      </c>
      <c r="H1475" s="315">
        <v>0</v>
      </c>
      <c r="I1475" s="2">
        <f t="shared" si="26"/>
        <v>0</v>
      </c>
    </row>
    <row r="1476" spans="1:9" hidden="1" x14ac:dyDescent="0.25">
      <c r="A1476" s="5">
        <v>424530</v>
      </c>
      <c r="B1476" s="4" t="s">
        <v>658</v>
      </c>
      <c r="C1476" s="3">
        <v>0</v>
      </c>
      <c r="D1476" s="3">
        <v>0</v>
      </c>
      <c r="E1476" s="3">
        <v>0</v>
      </c>
      <c r="F1476" s="3">
        <v>0</v>
      </c>
      <c r="G1476" s="3">
        <v>0</v>
      </c>
      <c r="H1476" s="315">
        <v>0</v>
      </c>
      <c r="I1476" s="2">
        <f t="shared" ref="I1476:I1539" si="27">MAX(C1476:H1476)</f>
        <v>0</v>
      </c>
    </row>
    <row r="1477" spans="1:9" hidden="1" x14ac:dyDescent="0.25">
      <c r="A1477" s="5">
        <v>424595</v>
      </c>
      <c r="B1477" s="4" t="s">
        <v>514</v>
      </c>
      <c r="C1477" s="3">
        <v>0</v>
      </c>
      <c r="D1477" s="3">
        <v>0</v>
      </c>
      <c r="E1477" s="3">
        <v>0</v>
      </c>
      <c r="F1477" s="3">
        <v>0</v>
      </c>
      <c r="G1477" s="3">
        <v>0</v>
      </c>
      <c r="H1477" s="315">
        <v>0</v>
      </c>
      <c r="I1477" s="2">
        <f t="shared" si="27"/>
        <v>0</v>
      </c>
    </row>
    <row r="1478" spans="1:9" hidden="1" x14ac:dyDescent="0.25">
      <c r="A1478" s="5">
        <v>425000</v>
      </c>
      <c r="B1478" s="4" t="s">
        <v>657</v>
      </c>
      <c r="C1478" s="3">
        <v>0</v>
      </c>
      <c r="D1478" s="3">
        <v>0</v>
      </c>
      <c r="E1478" s="3">
        <v>0</v>
      </c>
      <c r="F1478" s="3">
        <v>0</v>
      </c>
      <c r="G1478" s="3">
        <v>0</v>
      </c>
      <c r="H1478" s="315">
        <v>0</v>
      </c>
      <c r="I1478" s="2">
        <f t="shared" si="27"/>
        <v>0</v>
      </c>
    </row>
    <row r="1479" spans="1:9" hidden="1" x14ac:dyDescent="0.25">
      <c r="A1479" s="5">
        <v>425500</v>
      </c>
      <c r="B1479" s="4" t="s">
        <v>656</v>
      </c>
      <c r="C1479" s="3">
        <v>0</v>
      </c>
      <c r="D1479" s="3">
        <v>0</v>
      </c>
      <c r="E1479" s="3">
        <v>0</v>
      </c>
      <c r="F1479" s="3">
        <v>0</v>
      </c>
      <c r="G1479" s="3">
        <v>0</v>
      </c>
      <c r="H1479" s="315">
        <v>0</v>
      </c>
      <c r="I1479" s="2">
        <f t="shared" si="27"/>
        <v>0</v>
      </c>
    </row>
    <row r="1480" spans="1:9" hidden="1" x14ac:dyDescent="0.25">
      <c r="A1480" s="5">
        <v>426000</v>
      </c>
      <c r="B1480" s="4" t="s">
        <v>655</v>
      </c>
      <c r="C1480" s="3">
        <v>0</v>
      </c>
      <c r="D1480" s="3">
        <v>0</v>
      </c>
      <c r="E1480" s="3">
        <v>0</v>
      </c>
      <c r="F1480" s="3">
        <v>0</v>
      </c>
      <c r="G1480" s="3">
        <v>0</v>
      </c>
      <c r="H1480" s="315">
        <v>0</v>
      </c>
      <c r="I1480" s="2">
        <f t="shared" si="27"/>
        <v>0</v>
      </c>
    </row>
    <row r="1481" spans="1:9" x14ac:dyDescent="0.25">
      <c r="A1481" s="5">
        <v>500000</v>
      </c>
      <c r="B1481" s="4" t="s">
        <v>654</v>
      </c>
      <c r="C1481" s="3">
        <v>24265694755.939999</v>
      </c>
      <c r="D1481" s="3">
        <v>26839175770.689999</v>
      </c>
      <c r="E1481" s="3">
        <v>28764353462.080002</v>
      </c>
      <c r="F1481" s="3">
        <v>30285301045.75</v>
      </c>
      <c r="G1481" s="3">
        <v>30152800059.75</v>
      </c>
      <c r="H1481" s="315">
        <v>24548949491.52</v>
      </c>
      <c r="I1481" s="2">
        <f t="shared" si="27"/>
        <v>30285301045.75</v>
      </c>
    </row>
    <row r="1482" spans="1:9" x14ac:dyDescent="0.25">
      <c r="A1482" s="5">
        <v>510000</v>
      </c>
      <c r="B1482" s="4" t="s">
        <v>653</v>
      </c>
      <c r="C1482" s="3">
        <v>12000818778.360001</v>
      </c>
      <c r="D1482" s="3">
        <v>11047184032.49</v>
      </c>
      <c r="E1482" s="3">
        <v>12208135617.5</v>
      </c>
      <c r="F1482" s="3">
        <v>16634721523.040001</v>
      </c>
      <c r="G1482" s="3">
        <v>12289961119.23</v>
      </c>
      <c r="H1482" s="315">
        <v>7608498292.5900002</v>
      </c>
      <c r="I1482" s="2">
        <f t="shared" si="27"/>
        <v>16634721523.040001</v>
      </c>
    </row>
    <row r="1483" spans="1:9" s="151" customFormat="1" x14ac:dyDescent="0.25">
      <c r="A1483" s="149">
        <v>510500</v>
      </c>
      <c r="B1483" s="150" t="s">
        <v>489</v>
      </c>
      <c r="C1483" s="3">
        <v>2310985563.4499998</v>
      </c>
      <c r="D1483" s="3">
        <v>2420157885.5500002</v>
      </c>
      <c r="E1483" s="3">
        <v>2562521158.73</v>
      </c>
      <c r="F1483" s="3">
        <v>2537972393.27</v>
      </c>
      <c r="G1483" s="3">
        <v>2738057969.4400001</v>
      </c>
      <c r="H1483" s="315">
        <v>2389364297.8299999</v>
      </c>
      <c r="I1483" s="2">
        <f t="shared" si="27"/>
        <v>2738057969.4400001</v>
      </c>
    </row>
    <row r="1484" spans="1:9" hidden="1" x14ac:dyDescent="0.25">
      <c r="A1484" s="5">
        <v>510501</v>
      </c>
      <c r="B1484" s="4" t="s">
        <v>488</v>
      </c>
      <c r="C1484" s="3">
        <v>0</v>
      </c>
      <c r="D1484" s="3">
        <v>0</v>
      </c>
      <c r="E1484" s="3">
        <v>0</v>
      </c>
      <c r="F1484" s="3">
        <v>0</v>
      </c>
      <c r="G1484" s="3">
        <v>0</v>
      </c>
      <c r="H1484" s="315">
        <v>0</v>
      </c>
      <c r="I1484" s="2">
        <f t="shared" si="27"/>
        <v>0</v>
      </c>
    </row>
    <row r="1485" spans="1:9" hidden="1" x14ac:dyDescent="0.25">
      <c r="A1485" s="5">
        <v>510502</v>
      </c>
      <c r="B1485" s="4" t="s">
        <v>487</v>
      </c>
      <c r="C1485" s="3">
        <v>0</v>
      </c>
      <c r="D1485" s="3">
        <v>0</v>
      </c>
      <c r="E1485" s="3">
        <v>0</v>
      </c>
      <c r="F1485" s="3">
        <v>0</v>
      </c>
      <c r="G1485" s="3">
        <v>0</v>
      </c>
      <c r="H1485" s="315">
        <v>0</v>
      </c>
      <c r="I1485" s="2">
        <f t="shared" si="27"/>
        <v>0</v>
      </c>
    </row>
    <row r="1486" spans="1:9" x14ac:dyDescent="0.25">
      <c r="A1486" s="5">
        <v>510503</v>
      </c>
      <c r="B1486" s="4" t="s">
        <v>486</v>
      </c>
      <c r="C1486" s="3">
        <v>1184316324</v>
      </c>
      <c r="D1486" s="3">
        <v>1302992279</v>
      </c>
      <c r="E1486" s="3">
        <v>1419213698</v>
      </c>
      <c r="F1486" s="3">
        <v>1493196802</v>
      </c>
      <c r="G1486" s="3">
        <v>1666091875</v>
      </c>
      <c r="H1486" s="315">
        <v>1591981885</v>
      </c>
      <c r="I1486" s="2">
        <f t="shared" si="27"/>
        <v>1666091875</v>
      </c>
    </row>
    <row r="1487" spans="1:9" hidden="1" x14ac:dyDescent="0.25">
      <c r="A1487" s="5">
        <v>510504</v>
      </c>
      <c r="B1487" s="4" t="s">
        <v>485</v>
      </c>
      <c r="C1487" s="3">
        <v>0</v>
      </c>
      <c r="D1487" s="3">
        <v>0</v>
      </c>
      <c r="E1487" s="3">
        <v>0</v>
      </c>
      <c r="F1487" s="3">
        <v>0</v>
      </c>
      <c r="G1487" s="3">
        <v>0</v>
      </c>
      <c r="H1487" s="315">
        <v>0</v>
      </c>
      <c r="I1487" s="2">
        <f t="shared" si="27"/>
        <v>0</v>
      </c>
    </row>
    <row r="1488" spans="1:9" x14ac:dyDescent="0.25">
      <c r="A1488" s="5">
        <v>510505</v>
      </c>
      <c r="B1488" s="4" t="s">
        <v>484</v>
      </c>
      <c r="C1488" s="3">
        <v>72121340</v>
      </c>
      <c r="D1488" s="3">
        <v>26133456</v>
      </c>
      <c r="E1488" s="3">
        <v>10591141</v>
      </c>
      <c r="F1488" s="3">
        <v>8000000</v>
      </c>
      <c r="G1488" s="3">
        <v>1213330</v>
      </c>
      <c r="H1488" s="315">
        <v>4620000</v>
      </c>
      <c r="I1488" s="2">
        <f t="shared" si="27"/>
        <v>72121340</v>
      </c>
    </row>
    <row r="1489" spans="1:9" hidden="1" x14ac:dyDescent="0.25">
      <c r="A1489" s="5">
        <v>510506</v>
      </c>
      <c r="B1489" s="4" t="s">
        <v>483</v>
      </c>
      <c r="C1489" s="3">
        <v>0</v>
      </c>
      <c r="D1489" s="3">
        <v>0</v>
      </c>
      <c r="E1489" s="3">
        <v>0</v>
      </c>
      <c r="F1489" s="3">
        <v>0</v>
      </c>
      <c r="G1489" s="3">
        <v>0</v>
      </c>
      <c r="H1489" s="315">
        <v>0</v>
      </c>
      <c r="I1489" s="2">
        <f t="shared" si="27"/>
        <v>0</v>
      </c>
    </row>
    <row r="1490" spans="1:9" hidden="1" x14ac:dyDescent="0.25">
      <c r="A1490" s="5">
        <v>510507</v>
      </c>
      <c r="B1490" s="4" t="s">
        <v>482</v>
      </c>
      <c r="C1490" s="3">
        <v>0</v>
      </c>
      <c r="D1490" s="3">
        <v>0</v>
      </c>
      <c r="E1490" s="3">
        <v>0</v>
      </c>
      <c r="F1490" s="3">
        <v>0</v>
      </c>
      <c r="G1490" s="3">
        <v>0</v>
      </c>
      <c r="H1490" s="315">
        <v>0</v>
      </c>
      <c r="I1490" s="2">
        <f t="shared" si="27"/>
        <v>0</v>
      </c>
    </row>
    <row r="1491" spans="1:9" x14ac:dyDescent="0.25">
      <c r="A1491" s="5">
        <v>510508</v>
      </c>
      <c r="B1491" s="4" t="s">
        <v>481</v>
      </c>
      <c r="C1491" s="3">
        <v>290000</v>
      </c>
      <c r="D1491" s="3">
        <v>19132100</v>
      </c>
      <c r="E1491" s="3">
        <v>17835180</v>
      </c>
      <c r="F1491" s="3">
        <v>37850312</v>
      </c>
      <c r="G1491" s="3">
        <v>21053493</v>
      </c>
      <c r="H1491" s="315">
        <v>3427891</v>
      </c>
      <c r="I1491" s="2">
        <f t="shared" si="27"/>
        <v>37850312</v>
      </c>
    </row>
    <row r="1492" spans="1:9" x14ac:dyDescent="0.25">
      <c r="A1492" s="5">
        <v>510509</v>
      </c>
      <c r="B1492" s="4" t="s">
        <v>480</v>
      </c>
      <c r="C1492" s="3">
        <v>14737030</v>
      </c>
      <c r="D1492" s="3">
        <v>12299175</v>
      </c>
      <c r="E1492" s="3">
        <v>13638121</v>
      </c>
      <c r="F1492" s="3">
        <v>12856739</v>
      </c>
      <c r="G1492" s="3">
        <v>13984716</v>
      </c>
      <c r="H1492" s="315">
        <v>10524751</v>
      </c>
      <c r="I1492" s="2">
        <f t="shared" si="27"/>
        <v>14737030</v>
      </c>
    </row>
    <row r="1493" spans="1:9" x14ac:dyDescent="0.25">
      <c r="A1493" s="5">
        <v>510510</v>
      </c>
      <c r="B1493" s="4" t="s">
        <v>479</v>
      </c>
      <c r="C1493" s="3">
        <v>125022050</v>
      </c>
      <c r="D1493" s="3">
        <v>150176744</v>
      </c>
      <c r="E1493" s="3">
        <v>142769301</v>
      </c>
      <c r="F1493" s="3">
        <v>149822291</v>
      </c>
      <c r="G1493" s="3">
        <v>163007071</v>
      </c>
      <c r="H1493" s="315">
        <v>89364099</v>
      </c>
      <c r="I1493" s="2">
        <f t="shared" si="27"/>
        <v>163007071</v>
      </c>
    </row>
    <row r="1494" spans="1:9" x14ac:dyDescent="0.25">
      <c r="A1494" s="5">
        <v>510511</v>
      </c>
      <c r="B1494" s="4" t="s">
        <v>478</v>
      </c>
      <c r="C1494" s="3">
        <v>14471945</v>
      </c>
      <c r="D1494" s="3">
        <v>15772765</v>
      </c>
      <c r="E1494" s="3">
        <v>16958587</v>
      </c>
      <c r="F1494" s="3">
        <v>17877045</v>
      </c>
      <c r="G1494" s="3">
        <v>19050427</v>
      </c>
      <c r="H1494" s="315">
        <v>10704984</v>
      </c>
      <c r="I1494" s="2">
        <f t="shared" si="27"/>
        <v>19050427</v>
      </c>
    </row>
    <row r="1495" spans="1:9" x14ac:dyDescent="0.25">
      <c r="A1495" s="5">
        <v>510512</v>
      </c>
      <c r="B1495" s="4" t="s">
        <v>477</v>
      </c>
      <c r="C1495" s="3">
        <v>120543556</v>
      </c>
      <c r="D1495" s="3">
        <v>133601125</v>
      </c>
      <c r="E1495" s="3">
        <v>142522857.63999999</v>
      </c>
      <c r="F1495" s="3">
        <v>149848970</v>
      </c>
      <c r="G1495" s="3">
        <v>162481412</v>
      </c>
      <c r="H1495" s="315">
        <v>126411009</v>
      </c>
      <c r="I1495" s="2">
        <f t="shared" si="27"/>
        <v>162481412</v>
      </c>
    </row>
    <row r="1496" spans="1:9" x14ac:dyDescent="0.25">
      <c r="A1496" s="5">
        <v>510513</v>
      </c>
      <c r="B1496" s="4" t="s">
        <v>476</v>
      </c>
      <c r="C1496" s="3">
        <v>161342874.44999999</v>
      </c>
      <c r="D1496" s="3">
        <v>116500000</v>
      </c>
      <c r="E1496" s="3">
        <v>125867911.36</v>
      </c>
      <c r="F1496" s="3">
        <v>130027078</v>
      </c>
      <c r="G1496" s="3">
        <v>141849628.44</v>
      </c>
      <c r="H1496" s="315">
        <v>88891583.310000002</v>
      </c>
      <c r="I1496" s="2">
        <f t="shared" si="27"/>
        <v>161342874.44999999</v>
      </c>
    </row>
    <row r="1497" spans="1:9" x14ac:dyDescent="0.25">
      <c r="A1497" s="5">
        <v>510514</v>
      </c>
      <c r="B1497" s="4" t="s">
        <v>475</v>
      </c>
      <c r="C1497" s="3">
        <v>0</v>
      </c>
      <c r="D1497" s="3">
        <v>70126660.549999997</v>
      </c>
      <c r="E1497" s="3">
        <v>58290917</v>
      </c>
      <c r="F1497" s="3">
        <v>67550600</v>
      </c>
      <c r="G1497" s="3">
        <v>79394392</v>
      </c>
      <c r="H1497" s="315">
        <v>45870896.520000003</v>
      </c>
      <c r="I1497" s="2">
        <f t="shared" si="27"/>
        <v>79394392</v>
      </c>
    </row>
    <row r="1498" spans="1:9" hidden="1" x14ac:dyDescent="0.25">
      <c r="A1498" s="5">
        <v>510515</v>
      </c>
      <c r="B1498" s="4" t="s">
        <v>474</v>
      </c>
      <c r="C1498" s="3">
        <v>0</v>
      </c>
      <c r="D1498" s="3">
        <v>0</v>
      </c>
      <c r="E1498" s="3">
        <v>0</v>
      </c>
      <c r="F1498" s="3">
        <v>0</v>
      </c>
      <c r="G1498" s="3">
        <v>0</v>
      </c>
      <c r="H1498" s="315">
        <v>0</v>
      </c>
      <c r="I1498" s="2">
        <f t="shared" si="27"/>
        <v>0</v>
      </c>
    </row>
    <row r="1499" spans="1:9" x14ac:dyDescent="0.25">
      <c r="A1499" s="5">
        <v>510516</v>
      </c>
      <c r="B1499" s="4" t="s">
        <v>473</v>
      </c>
      <c r="C1499" s="3">
        <v>64373351</v>
      </c>
      <c r="D1499" s="3">
        <v>75084799</v>
      </c>
      <c r="E1499" s="3">
        <v>67995915</v>
      </c>
      <c r="F1499" s="3">
        <v>76523915</v>
      </c>
      <c r="G1499" s="3">
        <v>84291804</v>
      </c>
      <c r="H1499" s="315">
        <v>49141355</v>
      </c>
      <c r="I1499" s="2">
        <f t="shared" si="27"/>
        <v>84291804</v>
      </c>
    </row>
    <row r="1500" spans="1:9" hidden="1" x14ac:dyDescent="0.25">
      <c r="A1500" s="5">
        <v>510517</v>
      </c>
      <c r="B1500" s="4" t="s">
        <v>472</v>
      </c>
      <c r="C1500" s="3">
        <v>0</v>
      </c>
      <c r="D1500" s="3">
        <v>0</v>
      </c>
      <c r="E1500" s="3">
        <v>0</v>
      </c>
      <c r="F1500" s="3">
        <v>0</v>
      </c>
      <c r="G1500" s="3">
        <v>0</v>
      </c>
      <c r="H1500" s="315">
        <v>0</v>
      </c>
      <c r="I1500" s="2">
        <f t="shared" si="27"/>
        <v>0</v>
      </c>
    </row>
    <row r="1501" spans="1:9" hidden="1" x14ac:dyDescent="0.25">
      <c r="A1501" s="5">
        <v>510518</v>
      </c>
      <c r="B1501" s="4" t="s">
        <v>471</v>
      </c>
      <c r="C1501" s="3">
        <v>0</v>
      </c>
      <c r="D1501" s="3">
        <v>0</v>
      </c>
      <c r="E1501" s="3">
        <v>0</v>
      </c>
      <c r="F1501" s="3">
        <v>0</v>
      </c>
      <c r="G1501" s="3">
        <v>0</v>
      </c>
      <c r="H1501" s="315">
        <v>0</v>
      </c>
      <c r="I1501" s="2">
        <f t="shared" si="27"/>
        <v>0</v>
      </c>
    </row>
    <row r="1502" spans="1:9" x14ac:dyDescent="0.25">
      <c r="A1502" s="5">
        <v>510519</v>
      </c>
      <c r="B1502" s="4" t="s">
        <v>470</v>
      </c>
      <c r="C1502" s="3">
        <v>67900000</v>
      </c>
      <c r="D1502" s="3">
        <v>0</v>
      </c>
      <c r="E1502" s="3">
        <v>1562484</v>
      </c>
      <c r="F1502" s="3">
        <v>0</v>
      </c>
      <c r="G1502" s="3">
        <v>17933636</v>
      </c>
      <c r="H1502" s="315">
        <v>0</v>
      </c>
      <c r="I1502" s="2">
        <f t="shared" si="27"/>
        <v>67900000</v>
      </c>
    </row>
    <row r="1503" spans="1:9" hidden="1" x14ac:dyDescent="0.25">
      <c r="A1503" s="5">
        <v>510520</v>
      </c>
      <c r="B1503" s="4" t="s">
        <v>469</v>
      </c>
      <c r="C1503" s="3">
        <v>0</v>
      </c>
      <c r="D1503" s="3">
        <v>0</v>
      </c>
      <c r="E1503" s="3">
        <v>0</v>
      </c>
      <c r="F1503" s="3">
        <v>0</v>
      </c>
      <c r="G1503" s="3">
        <v>0</v>
      </c>
      <c r="H1503" s="315">
        <v>0</v>
      </c>
      <c r="I1503" s="2">
        <f t="shared" si="27"/>
        <v>0</v>
      </c>
    </row>
    <row r="1504" spans="1:9" x14ac:dyDescent="0.25">
      <c r="A1504" s="5">
        <v>510521</v>
      </c>
      <c r="B1504" s="4" t="s">
        <v>468</v>
      </c>
      <c r="C1504" s="3">
        <v>9745700</v>
      </c>
      <c r="D1504" s="3">
        <v>7999377</v>
      </c>
      <c r="E1504" s="3">
        <v>10122961</v>
      </c>
      <c r="F1504" s="3">
        <v>20860360</v>
      </c>
      <c r="G1504" s="3">
        <v>22228548</v>
      </c>
      <c r="H1504" s="315">
        <v>22778892</v>
      </c>
      <c r="I1504" s="2">
        <f t="shared" si="27"/>
        <v>22778892</v>
      </c>
    </row>
    <row r="1505" spans="1:9" hidden="1" x14ac:dyDescent="0.25">
      <c r="A1505" s="5">
        <v>510522</v>
      </c>
      <c r="B1505" s="4" t="s">
        <v>467</v>
      </c>
      <c r="C1505" s="3">
        <v>0</v>
      </c>
      <c r="D1505" s="3">
        <v>0</v>
      </c>
      <c r="E1505" s="3">
        <v>0</v>
      </c>
      <c r="F1505" s="3">
        <v>0</v>
      </c>
      <c r="G1505" s="3">
        <v>0</v>
      </c>
      <c r="H1505" s="315">
        <v>0</v>
      </c>
      <c r="I1505" s="2">
        <f t="shared" si="27"/>
        <v>0</v>
      </c>
    </row>
    <row r="1506" spans="1:9" x14ac:dyDescent="0.25">
      <c r="A1506" s="5">
        <v>510523</v>
      </c>
      <c r="B1506" s="4" t="s">
        <v>466</v>
      </c>
      <c r="C1506" s="3">
        <v>112318972</v>
      </c>
      <c r="D1506" s="3">
        <v>118652900</v>
      </c>
      <c r="E1506" s="3">
        <v>132642500.25</v>
      </c>
      <c r="F1506" s="3">
        <v>63047799.75</v>
      </c>
      <c r="G1506" s="3">
        <v>20813800</v>
      </c>
      <c r="H1506" s="315">
        <v>11346200</v>
      </c>
      <c r="I1506" s="2">
        <f t="shared" si="27"/>
        <v>132642500.25</v>
      </c>
    </row>
    <row r="1507" spans="1:9" x14ac:dyDescent="0.25">
      <c r="A1507" s="5">
        <v>510524</v>
      </c>
      <c r="B1507" s="4" t="s">
        <v>465</v>
      </c>
      <c r="C1507" s="3">
        <v>141638822</v>
      </c>
      <c r="D1507" s="3">
        <v>152863200</v>
      </c>
      <c r="E1507" s="3">
        <v>170117300.47999999</v>
      </c>
      <c r="F1507" s="3">
        <v>176889699.52000001</v>
      </c>
      <c r="G1507" s="3">
        <v>199750600</v>
      </c>
      <c r="H1507" s="315">
        <v>178468000</v>
      </c>
      <c r="I1507" s="2">
        <f t="shared" si="27"/>
        <v>199750600</v>
      </c>
    </row>
    <row r="1508" spans="1:9" x14ac:dyDescent="0.25">
      <c r="A1508" s="5">
        <v>510525</v>
      </c>
      <c r="B1508" s="4" t="s">
        <v>464</v>
      </c>
      <c r="C1508" s="3">
        <v>7541756</v>
      </c>
      <c r="D1508" s="3">
        <v>7022600</v>
      </c>
      <c r="E1508" s="3">
        <v>7715800</v>
      </c>
      <c r="F1508" s="3">
        <v>8062200</v>
      </c>
      <c r="G1508" s="3">
        <v>9382300</v>
      </c>
      <c r="H1508" s="315">
        <v>8345000</v>
      </c>
      <c r="I1508" s="2">
        <f t="shared" si="27"/>
        <v>9382300</v>
      </c>
    </row>
    <row r="1509" spans="1:9" x14ac:dyDescent="0.25">
      <c r="A1509" s="5">
        <v>510526</v>
      </c>
      <c r="B1509" s="4" t="s">
        <v>463</v>
      </c>
      <c r="C1509" s="3">
        <v>63636410</v>
      </c>
      <c r="D1509" s="3">
        <v>57764500</v>
      </c>
      <c r="E1509" s="3">
        <v>63019300</v>
      </c>
      <c r="F1509" s="3">
        <v>65560400</v>
      </c>
      <c r="G1509" s="3">
        <v>75173100</v>
      </c>
      <c r="H1509" s="315">
        <v>65281800</v>
      </c>
      <c r="I1509" s="2">
        <f t="shared" si="27"/>
        <v>75173100</v>
      </c>
    </row>
    <row r="1510" spans="1:9" x14ac:dyDescent="0.25">
      <c r="A1510" s="5">
        <v>510527</v>
      </c>
      <c r="B1510" s="4" t="s">
        <v>462</v>
      </c>
      <c r="C1510" s="3">
        <v>40445070</v>
      </c>
      <c r="D1510" s="3">
        <v>43326300</v>
      </c>
      <c r="E1510" s="3">
        <v>47267700</v>
      </c>
      <c r="F1510" s="3">
        <v>22297400</v>
      </c>
      <c r="G1510" s="3">
        <v>7529500</v>
      </c>
      <c r="H1510" s="315">
        <v>4110000</v>
      </c>
      <c r="I1510" s="2">
        <f t="shared" si="27"/>
        <v>47267700</v>
      </c>
    </row>
    <row r="1511" spans="1:9" x14ac:dyDescent="0.25">
      <c r="A1511" s="5">
        <v>510528</v>
      </c>
      <c r="B1511" s="4" t="s">
        <v>461</v>
      </c>
      <c r="C1511" s="3">
        <v>26963820</v>
      </c>
      <c r="D1511" s="3">
        <v>28885500</v>
      </c>
      <c r="E1511" s="3">
        <v>36200852</v>
      </c>
      <c r="F1511" s="3">
        <v>34741084</v>
      </c>
      <c r="G1511" s="3">
        <v>26087072</v>
      </c>
      <c r="H1511" s="315">
        <v>33291772</v>
      </c>
      <c r="I1511" s="2">
        <f t="shared" si="27"/>
        <v>36200852</v>
      </c>
    </row>
    <row r="1512" spans="1:9" hidden="1" x14ac:dyDescent="0.25">
      <c r="A1512" s="5">
        <v>510529</v>
      </c>
      <c r="B1512" s="4" t="s">
        <v>460</v>
      </c>
      <c r="C1512" s="3">
        <v>0</v>
      </c>
      <c r="D1512" s="3">
        <v>0</v>
      </c>
      <c r="E1512" s="3">
        <v>0</v>
      </c>
      <c r="F1512" s="3">
        <v>0</v>
      </c>
      <c r="G1512" s="3">
        <v>0</v>
      </c>
      <c r="H1512" s="315">
        <v>0</v>
      </c>
      <c r="I1512" s="2">
        <f t="shared" si="27"/>
        <v>0</v>
      </c>
    </row>
    <row r="1513" spans="1:9" hidden="1" x14ac:dyDescent="0.25">
      <c r="A1513" s="5">
        <v>510530</v>
      </c>
      <c r="B1513" s="4" t="s">
        <v>449</v>
      </c>
      <c r="C1513" s="3">
        <v>0</v>
      </c>
      <c r="D1513" s="3">
        <v>0</v>
      </c>
      <c r="E1513" s="3">
        <v>0</v>
      </c>
      <c r="F1513" s="3">
        <v>0</v>
      </c>
      <c r="G1513" s="3">
        <v>0</v>
      </c>
      <c r="H1513" s="315">
        <v>0</v>
      </c>
      <c r="I1513" s="2">
        <f t="shared" si="27"/>
        <v>0</v>
      </c>
    </row>
    <row r="1514" spans="1:9" hidden="1" x14ac:dyDescent="0.25">
      <c r="A1514" s="5">
        <v>510531</v>
      </c>
      <c r="B1514" s="4" t="s">
        <v>459</v>
      </c>
      <c r="C1514" s="3">
        <v>0</v>
      </c>
      <c r="D1514" s="3">
        <v>0</v>
      </c>
      <c r="E1514" s="3">
        <v>0</v>
      </c>
      <c r="F1514" s="3">
        <v>0</v>
      </c>
      <c r="G1514" s="3">
        <v>0</v>
      </c>
      <c r="H1514" s="315">
        <v>0</v>
      </c>
      <c r="I1514" s="2">
        <f t="shared" si="27"/>
        <v>0</v>
      </c>
    </row>
    <row r="1515" spans="1:9" hidden="1" x14ac:dyDescent="0.25">
      <c r="A1515" s="5">
        <v>510532</v>
      </c>
      <c r="B1515" s="4" t="s">
        <v>458</v>
      </c>
      <c r="C1515" s="3">
        <v>0</v>
      </c>
      <c r="D1515" s="3">
        <v>0</v>
      </c>
      <c r="E1515" s="3">
        <v>0</v>
      </c>
      <c r="F1515" s="3">
        <v>0</v>
      </c>
      <c r="G1515" s="3">
        <v>0</v>
      </c>
      <c r="H1515" s="315">
        <v>0</v>
      </c>
      <c r="I1515" s="2">
        <f t="shared" si="27"/>
        <v>0</v>
      </c>
    </row>
    <row r="1516" spans="1:9" hidden="1" x14ac:dyDescent="0.25">
      <c r="A1516" s="5">
        <v>510533</v>
      </c>
      <c r="B1516" s="4" t="s">
        <v>457</v>
      </c>
      <c r="C1516" s="3">
        <v>0</v>
      </c>
      <c r="D1516" s="3">
        <v>0</v>
      </c>
      <c r="E1516" s="3">
        <v>0</v>
      </c>
      <c r="F1516" s="3">
        <v>0</v>
      </c>
      <c r="G1516" s="3">
        <v>0</v>
      </c>
      <c r="H1516" s="315">
        <v>0</v>
      </c>
      <c r="I1516" s="2">
        <f t="shared" si="27"/>
        <v>0</v>
      </c>
    </row>
    <row r="1517" spans="1:9" hidden="1" x14ac:dyDescent="0.25">
      <c r="A1517" s="5">
        <v>510534</v>
      </c>
      <c r="B1517" s="4" t="s">
        <v>456</v>
      </c>
      <c r="C1517" s="3">
        <v>0</v>
      </c>
      <c r="D1517" s="3">
        <v>0</v>
      </c>
      <c r="E1517" s="3">
        <v>0</v>
      </c>
      <c r="F1517" s="3">
        <v>0</v>
      </c>
      <c r="G1517" s="3">
        <v>0</v>
      </c>
      <c r="H1517" s="315">
        <v>0</v>
      </c>
      <c r="I1517" s="2">
        <f t="shared" si="27"/>
        <v>0</v>
      </c>
    </row>
    <row r="1518" spans="1:9" x14ac:dyDescent="0.25">
      <c r="A1518" s="5">
        <v>510595</v>
      </c>
      <c r="B1518" s="4" t="s">
        <v>455</v>
      </c>
      <c r="C1518" s="3">
        <v>83576543</v>
      </c>
      <c r="D1518" s="3">
        <v>81824405</v>
      </c>
      <c r="E1518" s="3">
        <v>78188632</v>
      </c>
      <c r="F1518" s="3">
        <v>2959698</v>
      </c>
      <c r="G1518" s="3">
        <v>6741265</v>
      </c>
      <c r="H1518" s="315">
        <v>44804180</v>
      </c>
      <c r="I1518" s="2">
        <f t="shared" si="27"/>
        <v>83576543</v>
      </c>
    </row>
    <row r="1519" spans="1:9" hidden="1" x14ac:dyDescent="0.25">
      <c r="A1519" s="5">
        <v>510700</v>
      </c>
      <c r="B1519" s="4" t="s">
        <v>652</v>
      </c>
      <c r="C1519" s="3">
        <v>0</v>
      </c>
      <c r="D1519" s="3">
        <v>0</v>
      </c>
      <c r="E1519" s="3">
        <v>0</v>
      </c>
      <c r="F1519" s="3">
        <v>0</v>
      </c>
      <c r="G1519" s="3">
        <v>0</v>
      </c>
      <c r="H1519" s="315">
        <v>0</v>
      </c>
      <c r="I1519" s="2">
        <f t="shared" si="27"/>
        <v>0</v>
      </c>
    </row>
    <row r="1520" spans="1:9" hidden="1" x14ac:dyDescent="0.25">
      <c r="A1520" s="5">
        <v>510705</v>
      </c>
      <c r="B1520" s="4" t="s">
        <v>651</v>
      </c>
      <c r="C1520" s="3">
        <v>0</v>
      </c>
      <c r="D1520" s="3">
        <v>0</v>
      </c>
      <c r="E1520" s="3">
        <v>0</v>
      </c>
      <c r="F1520" s="3">
        <v>0</v>
      </c>
      <c r="G1520" s="3">
        <v>0</v>
      </c>
      <c r="H1520" s="315">
        <v>0</v>
      </c>
      <c r="I1520" s="2">
        <f t="shared" si="27"/>
        <v>0</v>
      </c>
    </row>
    <row r="1521" spans="1:10" hidden="1" x14ac:dyDescent="0.25">
      <c r="A1521" s="5">
        <v>510710</v>
      </c>
      <c r="B1521" s="4" t="s">
        <v>650</v>
      </c>
      <c r="C1521" s="3">
        <v>0</v>
      </c>
      <c r="D1521" s="3">
        <v>0</v>
      </c>
      <c r="E1521" s="3">
        <v>0</v>
      </c>
      <c r="F1521" s="3">
        <v>0</v>
      </c>
      <c r="G1521" s="3">
        <v>0</v>
      </c>
      <c r="H1521" s="315">
        <v>0</v>
      </c>
      <c r="I1521" s="2">
        <f t="shared" si="27"/>
        <v>0</v>
      </c>
    </row>
    <row r="1522" spans="1:10" hidden="1" x14ac:dyDescent="0.25">
      <c r="A1522" s="5">
        <v>510715</v>
      </c>
      <c r="B1522" s="4" t="s">
        <v>649</v>
      </c>
      <c r="C1522" s="3">
        <v>0</v>
      </c>
      <c r="D1522" s="3">
        <v>0</v>
      </c>
      <c r="E1522" s="3">
        <v>0</v>
      </c>
      <c r="F1522" s="3">
        <v>0</v>
      </c>
      <c r="G1522" s="3">
        <v>0</v>
      </c>
      <c r="H1522" s="315">
        <v>0</v>
      </c>
      <c r="I1522" s="2">
        <f t="shared" si="27"/>
        <v>0</v>
      </c>
    </row>
    <row r="1523" spans="1:10" hidden="1" x14ac:dyDescent="0.25">
      <c r="A1523" s="5">
        <v>510720</v>
      </c>
      <c r="B1523" s="4" t="s">
        <v>648</v>
      </c>
      <c r="C1523" s="3">
        <v>0</v>
      </c>
      <c r="D1523" s="3">
        <v>0</v>
      </c>
      <c r="E1523" s="3">
        <v>0</v>
      </c>
      <c r="F1523" s="3">
        <v>0</v>
      </c>
      <c r="G1523" s="3">
        <v>0</v>
      </c>
      <c r="H1523" s="315">
        <v>0</v>
      </c>
      <c r="I1523" s="2">
        <f t="shared" si="27"/>
        <v>0</v>
      </c>
    </row>
    <row r="1524" spans="1:10" hidden="1" x14ac:dyDescent="0.25">
      <c r="A1524" s="5">
        <v>510725</v>
      </c>
      <c r="B1524" s="4" t="s">
        <v>647</v>
      </c>
      <c r="C1524" s="3">
        <v>0</v>
      </c>
      <c r="D1524" s="3">
        <v>0</v>
      </c>
      <c r="E1524" s="3">
        <v>0</v>
      </c>
      <c r="F1524" s="3">
        <v>0</v>
      </c>
      <c r="G1524" s="3">
        <v>0</v>
      </c>
      <c r="H1524" s="315">
        <v>0</v>
      </c>
      <c r="I1524" s="2">
        <f t="shared" si="27"/>
        <v>0</v>
      </c>
    </row>
    <row r="1525" spans="1:10" hidden="1" x14ac:dyDescent="0.25">
      <c r="A1525" s="5">
        <v>510730</v>
      </c>
      <c r="B1525" s="4" t="s">
        <v>646</v>
      </c>
      <c r="C1525" s="3">
        <v>0</v>
      </c>
      <c r="D1525" s="3">
        <v>0</v>
      </c>
      <c r="E1525" s="3">
        <v>0</v>
      </c>
      <c r="F1525" s="3">
        <v>0</v>
      </c>
      <c r="G1525" s="3">
        <v>0</v>
      </c>
      <c r="H1525" s="315">
        <v>0</v>
      </c>
      <c r="I1525" s="2">
        <f t="shared" si="27"/>
        <v>0</v>
      </c>
    </row>
    <row r="1526" spans="1:10" hidden="1" x14ac:dyDescent="0.25">
      <c r="A1526" s="5">
        <v>510735</v>
      </c>
      <c r="B1526" s="4" t="s">
        <v>645</v>
      </c>
      <c r="C1526" s="3">
        <v>0</v>
      </c>
      <c r="D1526" s="3">
        <v>0</v>
      </c>
      <c r="E1526" s="3">
        <v>0</v>
      </c>
      <c r="F1526" s="3">
        <v>0</v>
      </c>
      <c r="G1526" s="3">
        <v>0</v>
      </c>
      <c r="H1526" s="315">
        <v>0</v>
      </c>
      <c r="I1526" s="2">
        <f t="shared" si="27"/>
        <v>0</v>
      </c>
    </row>
    <row r="1527" spans="1:10" hidden="1" x14ac:dyDescent="0.25">
      <c r="A1527" s="5">
        <v>510740</v>
      </c>
      <c r="B1527" s="4" t="s">
        <v>644</v>
      </c>
      <c r="C1527" s="3">
        <v>0</v>
      </c>
      <c r="D1527" s="3">
        <v>0</v>
      </c>
      <c r="E1527" s="3">
        <v>0</v>
      </c>
      <c r="F1527" s="3">
        <v>0</v>
      </c>
      <c r="G1527" s="3">
        <v>0</v>
      </c>
      <c r="H1527" s="315">
        <v>0</v>
      </c>
      <c r="I1527" s="2">
        <f t="shared" si="27"/>
        <v>0</v>
      </c>
    </row>
    <row r="1528" spans="1:10" hidden="1" x14ac:dyDescent="0.25">
      <c r="A1528" s="5">
        <v>510745</v>
      </c>
      <c r="B1528" s="4" t="s">
        <v>514</v>
      </c>
      <c r="C1528" s="3">
        <v>0</v>
      </c>
      <c r="D1528" s="3">
        <v>0</v>
      </c>
      <c r="E1528" s="3">
        <v>0</v>
      </c>
      <c r="F1528" s="3">
        <v>0</v>
      </c>
      <c r="G1528" s="3">
        <v>0</v>
      </c>
      <c r="H1528" s="315">
        <v>0</v>
      </c>
      <c r="I1528" s="2">
        <f t="shared" si="27"/>
        <v>0</v>
      </c>
    </row>
    <row r="1529" spans="1:10" s="151" customFormat="1" x14ac:dyDescent="0.25">
      <c r="A1529" s="149">
        <v>511000</v>
      </c>
      <c r="B1529" s="150" t="s">
        <v>643</v>
      </c>
      <c r="C1529" s="3">
        <v>8090195882.0200005</v>
      </c>
      <c r="D1529" s="3">
        <v>7571591892.1899996</v>
      </c>
      <c r="E1529" s="3">
        <v>8987974587.3500004</v>
      </c>
      <c r="F1529" s="3">
        <v>11837393022.77</v>
      </c>
      <c r="G1529" s="3">
        <v>5874271057.79</v>
      </c>
      <c r="H1529" s="315">
        <v>4994054314.7600002</v>
      </c>
      <c r="I1529" s="2">
        <f t="shared" si="27"/>
        <v>11837393022.77</v>
      </c>
    </row>
    <row r="1530" spans="1:10" x14ac:dyDescent="0.25">
      <c r="A1530" s="5">
        <v>511001</v>
      </c>
      <c r="B1530" s="4" t="s">
        <v>453</v>
      </c>
      <c r="C1530" s="3">
        <v>1091168438</v>
      </c>
      <c r="D1530" s="3">
        <v>663497490</v>
      </c>
      <c r="E1530" s="3">
        <v>1038036000</v>
      </c>
      <c r="F1530" s="3">
        <v>799500000</v>
      </c>
      <c r="G1530" s="3">
        <v>977791131</v>
      </c>
      <c r="H1530" s="315">
        <v>734329050</v>
      </c>
      <c r="I1530" s="2">
        <f t="shared" si="27"/>
        <v>1091168438</v>
      </c>
    </row>
    <row r="1531" spans="1:10" x14ac:dyDescent="0.25">
      <c r="A1531" s="5">
        <v>511002</v>
      </c>
      <c r="B1531" s="4" t="s">
        <v>452</v>
      </c>
      <c r="C1531" s="3">
        <v>414119268</v>
      </c>
      <c r="D1531" s="3">
        <v>247002408</v>
      </c>
      <c r="E1531" s="3">
        <v>77581783</v>
      </c>
      <c r="F1531" s="3">
        <v>51089968</v>
      </c>
      <c r="G1531" s="3">
        <v>35087020</v>
      </c>
      <c r="H1531" s="315">
        <v>38736838</v>
      </c>
      <c r="I1531" s="2">
        <f t="shared" si="27"/>
        <v>414119268</v>
      </c>
    </row>
    <row r="1532" spans="1:10" x14ac:dyDescent="0.25">
      <c r="A1532" s="5">
        <v>511003</v>
      </c>
      <c r="B1532" s="4" t="s">
        <v>451</v>
      </c>
      <c r="C1532" s="3">
        <v>42534964</v>
      </c>
      <c r="D1532" s="3">
        <v>48476784</v>
      </c>
      <c r="E1532" s="3">
        <v>51278464</v>
      </c>
      <c r="F1532" s="3">
        <v>53313856</v>
      </c>
      <c r="G1532" s="3">
        <v>63273707</v>
      </c>
      <c r="H1532" s="315">
        <v>44071477</v>
      </c>
      <c r="I1532" s="2">
        <f t="shared" si="27"/>
        <v>63273707</v>
      </c>
    </row>
    <row r="1533" spans="1:10" hidden="1" x14ac:dyDescent="0.25">
      <c r="A1533" s="5">
        <v>511004</v>
      </c>
      <c r="B1533" s="4" t="s">
        <v>450</v>
      </c>
      <c r="C1533" s="3">
        <v>0</v>
      </c>
      <c r="D1533" s="3">
        <v>0</v>
      </c>
      <c r="E1533" s="3">
        <v>0</v>
      </c>
      <c r="F1533" s="3">
        <v>0</v>
      </c>
      <c r="G1533" s="3">
        <v>0</v>
      </c>
      <c r="H1533" s="315">
        <v>0</v>
      </c>
      <c r="I1533" s="2">
        <f t="shared" si="27"/>
        <v>0</v>
      </c>
    </row>
    <row r="1534" spans="1:10" x14ac:dyDescent="0.25">
      <c r="A1534" s="5">
        <v>511005</v>
      </c>
      <c r="B1534" s="4" t="s">
        <v>449</v>
      </c>
      <c r="C1534" s="3">
        <v>281110835</v>
      </c>
      <c r="D1534" s="3">
        <v>295837323</v>
      </c>
      <c r="E1534" s="3">
        <v>319166610</v>
      </c>
      <c r="F1534" s="3">
        <v>346229500</v>
      </c>
      <c r="G1534" s="3">
        <v>345716316</v>
      </c>
      <c r="H1534" s="315">
        <v>312252323</v>
      </c>
      <c r="I1534" s="2">
        <f t="shared" si="27"/>
        <v>346229500</v>
      </c>
    </row>
    <row r="1535" spans="1:10" x14ac:dyDescent="0.25">
      <c r="A1535" s="5">
        <v>511006</v>
      </c>
      <c r="B1535" s="4" t="s">
        <v>448</v>
      </c>
      <c r="C1535" s="3">
        <v>244160541</v>
      </c>
      <c r="D1535" s="3">
        <v>357982014</v>
      </c>
      <c r="E1535" s="3">
        <v>275557384</v>
      </c>
      <c r="F1535" s="3">
        <v>410636652</v>
      </c>
      <c r="G1535" s="3">
        <v>181053127</v>
      </c>
      <c r="H1535" s="315">
        <v>218447343</v>
      </c>
      <c r="I1535" s="2">
        <f t="shared" si="27"/>
        <v>410636652</v>
      </c>
      <c r="J1535" s="128"/>
    </row>
    <row r="1536" spans="1:10" hidden="1" x14ac:dyDescent="0.25">
      <c r="A1536" s="5">
        <v>511007</v>
      </c>
      <c r="B1536" s="4" t="s">
        <v>447</v>
      </c>
      <c r="C1536" s="3">
        <v>0</v>
      </c>
      <c r="D1536" s="3">
        <v>0</v>
      </c>
      <c r="E1536" s="3">
        <v>0</v>
      </c>
      <c r="F1536" s="3">
        <v>0</v>
      </c>
      <c r="G1536" s="3">
        <v>0</v>
      </c>
      <c r="H1536" s="315">
        <v>0</v>
      </c>
      <c r="I1536" s="2">
        <f t="shared" si="27"/>
        <v>0</v>
      </c>
    </row>
    <row r="1537" spans="1:10" hidden="1" x14ac:dyDescent="0.25">
      <c r="A1537" s="5">
        <v>511008</v>
      </c>
      <c r="B1537" s="4" t="s">
        <v>446</v>
      </c>
      <c r="C1537" s="3">
        <v>0</v>
      </c>
      <c r="D1537" s="3">
        <v>0</v>
      </c>
      <c r="E1537" s="3">
        <v>0</v>
      </c>
      <c r="F1537" s="3">
        <v>0</v>
      </c>
      <c r="G1537" s="3">
        <v>0</v>
      </c>
      <c r="H1537" s="315">
        <v>0</v>
      </c>
      <c r="I1537" s="2">
        <f t="shared" si="27"/>
        <v>0</v>
      </c>
    </row>
    <row r="1538" spans="1:10" x14ac:dyDescent="0.25">
      <c r="A1538" s="5">
        <v>511009</v>
      </c>
      <c r="B1538" s="4" t="s">
        <v>445</v>
      </c>
      <c r="C1538" s="3">
        <v>104180885</v>
      </c>
      <c r="D1538" s="3">
        <v>403835845</v>
      </c>
      <c r="E1538" s="3">
        <v>141351953</v>
      </c>
      <c r="F1538" s="3">
        <v>513627544</v>
      </c>
      <c r="G1538" s="3">
        <v>261092787</v>
      </c>
      <c r="H1538" s="315">
        <v>208416560</v>
      </c>
      <c r="I1538" s="2">
        <f t="shared" si="27"/>
        <v>513627544</v>
      </c>
      <c r="J1538" s="128"/>
    </row>
    <row r="1539" spans="1:10" x14ac:dyDescent="0.25">
      <c r="A1539" s="5">
        <v>511010</v>
      </c>
      <c r="B1539" s="4" t="s">
        <v>444</v>
      </c>
      <c r="C1539" s="3">
        <v>43629084</v>
      </c>
      <c r="D1539" s="3">
        <v>37827777</v>
      </c>
      <c r="E1539" s="3">
        <v>42185774</v>
      </c>
      <c r="F1539" s="3">
        <v>39367120</v>
      </c>
      <c r="G1539" s="3">
        <v>67757454</v>
      </c>
      <c r="H1539" s="315">
        <v>40473672</v>
      </c>
      <c r="I1539" s="2">
        <f t="shared" si="27"/>
        <v>67757454</v>
      </c>
    </row>
    <row r="1540" spans="1:10" x14ac:dyDescent="0.25">
      <c r="A1540" s="5">
        <v>511011</v>
      </c>
      <c r="B1540" s="4" t="s">
        <v>443</v>
      </c>
      <c r="C1540" s="3">
        <v>124670667</v>
      </c>
      <c r="D1540" s="3">
        <v>87355055</v>
      </c>
      <c r="E1540" s="3">
        <v>78386270</v>
      </c>
      <c r="F1540" s="3">
        <v>84846482</v>
      </c>
      <c r="G1540" s="3">
        <v>64200029</v>
      </c>
      <c r="H1540" s="315">
        <v>62485402</v>
      </c>
      <c r="I1540" s="2">
        <f t="shared" ref="I1540:I1603" si="28">MAX(C1540:H1540)</f>
        <v>124670667</v>
      </c>
    </row>
    <row r="1541" spans="1:10" x14ac:dyDescent="0.25">
      <c r="A1541" s="5">
        <v>511012</v>
      </c>
      <c r="B1541" s="4" t="s">
        <v>442</v>
      </c>
      <c r="C1541" s="3">
        <v>263303831</v>
      </c>
      <c r="D1541" s="3">
        <v>299470243</v>
      </c>
      <c r="E1541" s="3">
        <v>356624321</v>
      </c>
      <c r="F1541" s="3">
        <v>438021775</v>
      </c>
      <c r="G1541" s="3">
        <v>381724075</v>
      </c>
      <c r="H1541" s="315">
        <v>243808201</v>
      </c>
      <c r="I1541" s="2">
        <f t="shared" si="28"/>
        <v>438021775</v>
      </c>
      <c r="J1541" s="128"/>
    </row>
    <row r="1542" spans="1:10" x14ac:dyDescent="0.25">
      <c r="A1542" s="5">
        <v>511013</v>
      </c>
      <c r="B1542" s="4" t="s">
        <v>441</v>
      </c>
      <c r="C1542" s="3">
        <v>25208380</v>
      </c>
      <c r="D1542" s="3">
        <v>28154526</v>
      </c>
      <c r="E1542" s="3">
        <v>18574600</v>
      </c>
      <c r="F1542" s="3">
        <v>21630800</v>
      </c>
      <c r="G1542" s="3">
        <v>21947477</v>
      </c>
      <c r="H1542" s="315">
        <v>21057074</v>
      </c>
      <c r="I1542" s="2">
        <f t="shared" si="28"/>
        <v>28154526</v>
      </c>
    </row>
    <row r="1543" spans="1:10" x14ac:dyDescent="0.25">
      <c r="A1543" s="5">
        <v>511014</v>
      </c>
      <c r="B1543" s="4" t="s">
        <v>440</v>
      </c>
      <c r="C1543" s="3">
        <v>77452976</v>
      </c>
      <c r="D1543" s="3">
        <v>45396153</v>
      </c>
      <c r="E1543" s="3">
        <v>15934990</v>
      </c>
      <c r="F1543" s="3">
        <v>121108000</v>
      </c>
      <c r="G1543" s="3">
        <v>57940710</v>
      </c>
      <c r="H1543" s="315">
        <v>11174550</v>
      </c>
      <c r="I1543" s="2">
        <f t="shared" si="28"/>
        <v>121108000</v>
      </c>
    </row>
    <row r="1544" spans="1:10" x14ac:dyDescent="0.25">
      <c r="A1544" s="5">
        <v>511015</v>
      </c>
      <c r="B1544" s="4" t="s">
        <v>439</v>
      </c>
      <c r="C1544" s="3">
        <v>113336387</v>
      </c>
      <c r="D1544" s="3">
        <v>97594113</v>
      </c>
      <c r="E1544" s="3">
        <v>99788737</v>
      </c>
      <c r="F1544" s="3">
        <v>144451571</v>
      </c>
      <c r="G1544" s="3">
        <v>60191953</v>
      </c>
      <c r="H1544" s="315">
        <v>79481161</v>
      </c>
      <c r="I1544" s="2">
        <f t="shared" si="28"/>
        <v>144451571</v>
      </c>
      <c r="J1544" s="128"/>
    </row>
    <row r="1545" spans="1:10" x14ac:dyDescent="0.25">
      <c r="A1545" s="5">
        <v>511016</v>
      </c>
      <c r="B1545" s="4" t="s">
        <v>438</v>
      </c>
      <c r="C1545" s="3">
        <v>5378156</v>
      </c>
      <c r="D1545" s="3">
        <v>4194351</v>
      </c>
      <c r="E1545" s="3">
        <v>2469850</v>
      </c>
      <c r="F1545" s="3">
        <v>5071540</v>
      </c>
      <c r="G1545" s="3">
        <v>336950</v>
      </c>
      <c r="H1545" s="315">
        <v>0</v>
      </c>
      <c r="I1545" s="2">
        <f t="shared" si="28"/>
        <v>5378156</v>
      </c>
    </row>
    <row r="1546" spans="1:10" hidden="1" x14ac:dyDescent="0.25">
      <c r="A1546" s="5">
        <v>511017</v>
      </c>
      <c r="B1546" s="4" t="s">
        <v>437</v>
      </c>
      <c r="C1546" s="3">
        <v>0</v>
      </c>
      <c r="D1546" s="3">
        <v>0</v>
      </c>
      <c r="E1546" s="3">
        <v>0</v>
      </c>
      <c r="F1546" s="3">
        <v>0</v>
      </c>
      <c r="G1546" s="3">
        <v>0</v>
      </c>
      <c r="H1546" s="315">
        <v>0</v>
      </c>
      <c r="I1546" s="2">
        <f t="shared" si="28"/>
        <v>0</v>
      </c>
    </row>
    <row r="1547" spans="1:10" x14ac:dyDescent="0.25">
      <c r="A1547" s="5">
        <v>511018</v>
      </c>
      <c r="B1547" s="4" t="s">
        <v>436</v>
      </c>
      <c r="C1547" s="3">
        <v>23904800</v>
      </c>
      <c r="D1547" s="285">
        <v>458614660</v>
      </c>
      <c r="E1547" s="285">
        <v>436681600</v>
      </c>
      <c r="F1547" s="285">
        <v>727076250</v>
      </c>
      <c r="G1547" s="3">
        <v>19306704</v>
      </c>
      <c r="H1547" s="315">
        <v>214030000</v>
      </c>
      <c r="I1547" s="2">
        <f t="shared" si="28"/>
        <v>727076250</v>
      </c>
      <c r="J1547" s="128"/>
    </row>
    <row r="1548" spans="1:10" x14ac:dyDescent="0.25">
      <c r="A1548" s="5">
        <v>511019</v>
      </c>
      <c r="B1548" s="4" t="s">
        <v>435</v>
      </c>
      <c r="C1548" s="3">
        <v>425650661.5</v>
      </c>
      <c r="D1548" s="3">
        <v>447640254.86000001</v>
      </c>
      <c r="E1548" s="3">
        <v>489019028.24000001</v>
      </c>
      <c r="F1548" s="3">
        <v>459886179.64999998</v>
      </c>
      <c r="G1548" s="3">
        <v>266022804.31999999</v>
      </c>
      <c r="H1548" s="315">
        <v>159368633.62</v>
      </c>
      <c r="I1548" s="2">
        <f t="shared" si="28"/>
        <v>489019028.24000001</v>
      </c>
    </row>
    <row r="1549" spans="1:10" x14ac:dyDescent="0.25">
      <c r="A1549" s="5">
        <v>511020</v>
      </c>
      <c r="B1549" s="4" t="s">
        <v>642</v>
      </c>
      <c r="C1549" s="3">
        <v>1847054827</v>
      </c>
      <c r="D1549" s="3">
        <v>535164589</v>
      </c>
      <c r="E1549" s="3">
        <v>874363419</v>
      </c>
      <c r="F1549" s="285">
        <v>1966008569</v>
      </c>
      <c r="G1549" s="3">
        <v>357212335</v>
      </c>
      <c r="H1549" s="315">
        <v>169526720</v>
      </c>
      <c r="I1549" s="2">
        <f t="shared" si="28"/>
        <v>1966008569</v>
      </c>
      <c r="J1549" s="128"/>
    </row>
    <row r="1550" spans="1:10" x14ac:dyDescent="0.25">
      <c r="A1550" s="5">
        <v>511021</v>
      </c>
      <c r="B1550" s="4" t="s">
        <v>641</v>
      </c>
      <c r="C1550" s="3">
        <v>15398880</v>
      </c>
      <c r="D1550" s="3">
        <v>16712650</v>
      </c>
      <c r="E1550" s="3">
        <v>22425212</v>
      </c>
      <c r="F1550" s="3">
        <v>16310191</v>
      </c>
      <c r="G1550" s="3">
        <v>73299285</v>
      </c>
      <c r="H1550" s="315">
        <v>0</v>
      </c>
      <c r="I1550" s="2">
        <f t="shared" si="28"/>
        <v>73299285</v>
      </c>
    </row>
    <row r="1551" spans="1:10" s="265" customFormat="1" x14ac:dyDescent="0.25">
      <c r="A1551" s="262">
        <v>511022</v>
      </c>
      <c r="B1551" s="263" t="s">
        <v>434</v>
      </c>
      <c r="C1551" s="264">
        <v>997218953</v>
      </c>
      <c r="D1551" s="264">
        <v>577319632</v>
      </c>
      <c r="E1551" s="264">
        <v>721459748</v>
      </c>
      <c r="F1551" s="264">
        <v>966787642</v>
      </c>
      <c r="G1551" s="264">
        <v>177610762</v>
      </c>
      <c r="H1551" s="317">
        <v>73251919</v>
      </c>
      <c r="I1551" s="2">
        <f t="shared" si="28"/>
        <v>997218953</v>
      </c>
    </row>
    <row r="1552" spans="1:10" x14ac:dyDescent="0.25">
      <c r="A1552" s="5">
        <v>511023</v>
      </c>
      <c r="B1552" s="4" t="s">
        <v>433</v>
      </c>
      <c r="C1552" s="3">
        <v>611583155</v>
      </c>
      <c r="D1552" s="3">
        <v>597372666</v>
      </c>
      <c r="E1552" s="3">
        <v>726122471</v>
      </c>
      <c r="F1552" s="3">
        <v>721102062</v>
      </c>
      <c r="G1552" s="3">
        <v>257425633</v>
      </c>
      <c r="H1552" s="315">
        <v>574858774</v>
      </c>
      <c r="I1552" s="2">
        <f t="shared" si="28"/>
        <v>726122471</v>
      </c>
      <c r="J1552" s="128"/>
    </row>
    <row r="1553" spans="1:10" x14ac:dyDescent="0.25">
      <c r="A1553" s="5">
        <v>511024</v>
      </c>
      <c r="B1553" s="4" t="s">
        <v>432</v>
      </c>
      <c r="C1553" s="3">
        <v>31323835</v>
      </c>
      <c r="D1553" s="3">
        <v>2463886</v>
      </c>
      <c r="E1553" s="3">
        <v>10850859</v>
      </c>
      <c r="F1553" s="3">
        <v>4379515</v>
      </c>
      <c r="G1553" s="3">
        <v>2913477</v>
      </c>
      <c r="H1553" s="315">
        <v>2591162</v>
      </c>
      <c r="I1553" s="2">
        <f t="shared" si="28"/>
        <v>31323835</v>
      </c>
    </row>
    <row r="1554" spans="1:10" hidden="1" x14ac:dyDescent="0.25">
      <c r="A1554" s="5">
        <v>511025</v>
      </c>
      <c r="B1554" s="4" t="s">
        <v>431</v>
      </c>
      <c r="C1554" s="3">
        <v>0</v>
      </c>
      <c r="D1554" s="3">
        <v>0</v>
      </c>
      <c r="E1554" s="3">
        <v>0</v>
      </c>
      <c r="F1554" s="3">
        <v>0</v>
      </c>
      <c r="G1554" s="3">
        <v>0</v>
      </c>
      <c r="H1554" s="315">
        <v>0</v>
      </c>
      <c r="I1554" s="2">
        <f t="shared" si="28"/>
        <v>0</v>
      </c>
    </row>
    <row r="1555" spans="1:10" x14ac:dyDescent="0.25">
      <c r="A1555" s="5">
        <v>511026</v>
      </c>
      <c r="B1555" s="4" t="s">
        <v>430</v>
      </c>
      <c r="C1555" s="3">
        <v>6894550</v>
      </c>
      <c r="D1555" s="3">
        <v>7377170</v>
      </c>
      <c r="E1555" s="3">
        <v>10468694</v>
      </c>
      <c r="F1555" s="3">
        <v>10765508</v>
      </c>
      <c r="G1555" s="3">
        <v>1755606</v>
      </c>
      <c r="H1555" s="315">
        <v>908526</v>
      </c>
      <c r="I1555" s="2">
        <f t="shared" si="28"/>
        <v>10765508</v>
      </c>
    </row>
    <row r="1556" spans="1:10" x14ac:dyDescent="0.25">
      <c r="A1556" s="5">
        <v>511027</v>
      </c>
      <c r="B1556" s="4" t="s">
        <v>429</v>
      </c>
      <c r="C1556" s="3">
        <v>294158328</v>
      </c>
      <c r="D1556" s="3">
        <v>345033240</v>
      </c>
      <c r="E1556" s="3">
        <v>243550443</v>
      </c>
      <c r="F1556" s="3">
        <v>268489377</v>
      </c>
      <c r="G1556" s="3">
        <v>40496480</v>
      </c>
      <c r="H1556" s="315">
        <v>63683396</v>
      </c>
      <c r="I1556" s="2">
        <f t="shared" si="28"/>
        <v>345033240</v>
      </c>
    </row>
    <row r="1557" spans="1:10" hidden="1" x14ac:dyDescent="0.25">
      <c r="A1557" s="5">
        <v>511028</v>
      </c>
      <c r="B1557" s="4" t="s">
        <v>428</v>
      </c>
      <c r="C1557" s="3">
        <v>0</v>
      </c>
      <c r="D1557" s="3">
        <v>0</v>
      </c>
      <c r="E1557" s="3">
        <v>0</v>
      </c>
      <c r="F1557" s="3">
        <v>0</v>
      </c>
      <c r="G1557" s="3">
        <v>0</v>
      </c>
      <c r="H1557" s="315">
        <v>0</v>
      </c>
      <c r="I1557" s="2">
        <f t="shared" si="28"/>
        <v>0</v>
      </c>
    </row>
    <row r="1558" spans="1:10" x14ac:dyDescent="0.25">
      <c r="A1558" s="5">
        <v>511029</v>
      </c>
      <c r="B1558" s="4" t="s">
        <v>427</v>
      </c>
      <c r="C1558" s="3">
        <v>241211090</v>
      </c>
      <c r="D1558" s="3">
        <v>317513417</v>
      </c>
      <c r="E1558" s="3">
        <v>381024390</v>
      </c>
      <c r="F1558" s="3">
        <v>523037958</v>
      </c>
      <c r="G1558" s="3">
        <v>518499080</v>
      </c>
      <c r="H1558" s="315">
        <v>427774678</v>
      </c>
      <c r="I1558" s="2">
        <f t="shared" si="28"/>
        <v>523037958</v>
      </c>
    </row>
    <row r="1559" spans="1:10" x14ac:dyDescent="0.25">
      <c r="A1559" s="5">
        <v>511030</v>
      </c>
      <c r="B1559" s="4" t="s">
        <v>426</v>
      </c>
      <c r="C1559" s="3">
        <v>91131147</v>
      </c>
      <c r="D1559" s="3">
        <v>67495254</v>
      </c>
      <c r="E1559" s="3">
        <v>105405385</v>
      </c>
      <c r="F1559" s="3">
        <v>111152805</v>
      </c>
      <c r="G1559" s="3">
        <v>162381371</v>
      </c>
      <c r="H1559" s="315">
        <v>124624692</v>
      </c>
      <c r="I1559" s="2">
        <f t="shared" si="28"/>
        <v>162381371</v>
      </c>
    </row>
    <row r="1560" spans="1:10" x14ac:dyDescent="0.25">
      <c r="A1560" s="5">
        <v>511031</v>
      </c>
      <c r="B1560" s="4" t="s">
        <v>425</v>
      </c>
      <c r="C1560" s="3">
        <v>120530583</v>
      </c>
      <c r="D1560" s="3">
        <v>137110847</v>
      </c>
      <c r="E1560" s="3">
        <v>146722887</v>
      </c>
      <c r="F1560" s="3">
        <v>157695421</v>
      </c>
      <c r="G1560" s="3">
        <v>165812618</v>
      </c>
      <c r="H1560" s="315">
        <v>183057598</v>
      </c>
      <c r="I1560" s="2">
        <f t="shared" si="28"/>
        <v>183057598</v>
      </c>
    </row>
    <row r="1561" spans="1:10" x14ac:dyDescent="0.25">
      <c r="A1561" s="5">
        <v>511032</v>
      </c>
      <c r="B1561" s="4" t="s">
        <v>424</v>
      </c>
      <c r="C1561" s="3">
        <v>47332060</v>
      </c>
      <c r="D1561" s="3">
        <v>42447804</v>
      </c>
      <c r="E1561" s="3">
        <v>25734118</v>
      </c>
      <c r="F1561" s="3">
        <v>17254558.969999999</v>
      </c>
      <c r="G1561" s="3">
        <v>39330829</v>
      </c>
      <c r="H1561" s="315">
        <v>151898075</v>
      </c>
      <c r="I1561" s="2">
        <f t="shared" si="28"/>
        <v>151898075</v>
      </c>
    </row>
    <row r="1562" spans="1:10" hidden="1" x14ac:dyDescent="0.25">
      <c r="A1562" s="5">
        <v>511033</v>
      </c>
      <c r="B1562" s="4" t="s">
        <v>423</v>
      </c>
      <c r="C1562" s="3">
        <v>0</v>
      </c>
      <c r="D1562" s="3">
        <v>0</v>
      </c>
      <c r="E1562" s="3">
        <v>0</v>
      </c>
      <c r="F1562" s="3">
        <v>0</v>
      </c>
      <c r="G1562" s="3">
        <v>0</v>
      </c>
      <c r="H1562" s="315">
        <v>0</v>
      </c>
      <c r="I1562" s="2">
        <f t="shared" si="28"/>
        <v>0</v>
      </c>
    </row>
    <row r="1563" spans="1:10" hidden="1" x14ac:dyDescent="0.25">
      <c r="A1563" s="5">
        <v>511034</v>
      </c>
      <c r="B1563" s="4" t="s">
        <v>422</v>
      </c>
      <c r="C1563" s="3">
        <v>0</v>
      </c>
      <c r="D1563" s="3">
        <v>0</v>
      </c>
      <c r="E1563" s="3">
        <v>0</v>
      </c>
      <c r="F1563" s="3">
        <v>0</v>
      </c>
      <c r="G1563" s="3">
        <v>0</v>
      </c>
      <c r="H1563" s="315">
        <v>0</v>
      </c>
      <c r="I1563" s="2">
        <f t="shared" si="28"/>
        <v>0</v>
      </c>
    </row>
    <row r="1564" spans="1:10" hidden="1" x14ac:dyDescent="0.25">
      <c r="A1564" s="5">
        <v>511035</v>
      </c>
      <c r="B1564" s="4" t="s">
        <v>421</v>
      </c>
      <c r="C1564" s="3">
        <v>0</v>
      </c>
      <c r="D1564" s="3">
        <v>0</v>
      </c>
      <c r="E1564" s="3">
        <v>0</v>
      </c>
      <c r="F1564" s="3">
        <v>0</v>
      </c>
      <c r="G1564" s="3">
        <v>0</v>
      </c>
      <c r="H1564" s="315">
        <v>0</v>
      </c>
      <c r="I1564" s="2">
        <f t="shared" si="28"/>
        <v>0</v>
      </c>
    </row>
    <row r="1565" spans="1:10" s="265" customFormat="1" x14ac:dyDescent="0.25">
      <c r="A1565" s="262">
        <v>511095</v>
      </c>
      <c r="B1565" s="263" t="s">
        <v>213</v>
      </c>
      <c r="C1565" s="264">
        <v>506548600.51999998</v>
      </c>
      <c r="D1565" s="264">
        <v>1402701740.3299999</v>
      </c>
      <c r="E1565" s="264">
        <v>2277209597.1100001</v>
      </c>
      <c r="F1565" s="261">
        <v>2858552178.1500001</v>
      </c>
      <c r="G1565" s="264">
        <v>1274091337.47</v>
      </c>
      <c r="H1565" s="317">
        <v>833746490.13999999</v>
      </c>
      <c r="I1565" s="2">
        <f t="shared" si="28"/>
        <v>2858552178.1500001</v>
      </c>
      <c r="J1565" s="323"/>
    </row>
    <row r="1566" spans="1:10" x14ac:dyDescent="0.25">
      <c r="A1566" s="5">
        <v>511500</v>
      </c>
      <c r="B1566" s="4" t="s">
        <v>640</v>
      </c>
      <c r="C1566" s="3">
        <v>1292870558.46</v>
      </c>
      <c r="D1566" s="3">
        <v>751220611.11000001</v>
      </c>
      <c r="E1566" s="3">
        <v>362304374.42000002</v>
      </c>
      <c r="F1566" s="3">
        <v>2044319349</v>
      </c>
      <c r="G1566" s="3">
        <v>3480477706</v>
      </c>
      <c r="H1566" s="315">
        <v>68116503</v>
      </c>
      <c r="I1566" s="2">
        <f t="shared" si="28"/>
        <v>3480477706</v>
      </c>
    </row>
    <row r="1567" spans="1:10" hidden="1" x14ac:dyDescent="0.25">
      <c r="A1567" s="5">
        <v>511501</v>
      </c>
      <c r="B1567" s="4" t="s">
        <v>546</v>
      </c>
      <c r="C1567" s="3">
        <v>0</v>
      </c>
      <c r="D1567" s="3">
        <v>0</v>
      </c>
      <c r="E1567" s="3">
        <v>0</v>
      </c>
      <c r="F1567" s="3">
        <v>0</v>
      </c>
      <c r="G1567" s="3">
        <v>0</v>
      </c>
      <c r="H1567" s="315">
        <v>0</v>
      </c>
      <c r="I1567" s="2">
        <f t="shared" si="28"/>
        <v>0</v>
      </c>
    </row>
    <row r="1568" spans="1:10" hidden="1" x14ac:dyDescent="0.25">
      <c r="A1568" s="5">
        <v>511502</v>
      </c>
      <c r="B1568" s="4" t="s">
        <v>545</v>
      </c>
      <c r="C1568" s="3">
        <v>0</v>
      </c>
      <c r="D1568" s="3">
        <v>0</v>
      </c>
      <c r="E1568" s="3">
        <v>0</v>
      </c>
      <c r="F1568" s="3">
        <v>0</v>
      </c>
      <c r="G1568" s="3">
        <v>0</v>
      </c>
      <c r="H1568" s="315">
        <v>0</v>
      </c>
      <c r="I1568" s="2">
        <f t="shared" si="28"/>
        <v>0</v>
      </c>
    </row>
    <row r="1569" spans="1:9" hidden="1" x14ac:dyDescent="0.25">
      <c r="A1569" s="5">
        <v>511503</v>
      </c>
      <c r="B1569" s="4" t="s">
        <v>639</v>
      </c>
      <c r="C1569" s="3">
        <v>0</v>
      </c>
      <c r="D1569" s="3">
        <v>0</v>
      </c>
      <c r="E1569" s="3">
        <v>0</v>
      </c>
      <c r="F1569" s="3">
        <v>0</v>
      </c>
      <c r="G1569" s="3">
        <v>0</v>
      </c>
      <c r="H1569" s="315">
        <v>0</v>
      </c>
      <c r="I1569" s="2">
        <f t="shared" si="28"/>
        <v>0</v>
      </c>
    </row>
    <row r="1570" spans="1:9" hidden="1" x14ac:dyDescent="0.25">
      <c r="A1570" s="5">
        <v>511504</v>
      </c>
      <c r="B1570" s="4" t="s">
        <v>543</v>
      </c>
      <c r="C1570" s="3">
        <v>0</v>
      </c>
      <c r="D1570" s="3">
        <v>0</v>
      </c>
      <c r="E1570" s="3">
        <v>0</v>
      </c>
      <c r="F1570" s="3">
        <v>0</v>
      </c>
      <c r="G1570" s="3">
        <v>0</v>
      </c>
      <c r="H1570" s="315">
        <v>0</v>
      </c>
      <c r="I1570" s="2">
        <f t="shared" si="28"/>
        <v>0</v>
      </c>
    </row>
    <row r="1571" spans="1:9" hidden="1" x14ac:dyDescent="0.25">
      <c r="A1571" s="5">
        <v>511505</v>
      </c>
      <c r="B1571" s="4" t="s">
        <v>542</v>
      </c>
      <c r="C1571" s="3">
        <v>0</v>
      </c>
      <c r="D1571" s="3">
        <v>0</v>
      </c>
      <c r="E1571" s="3">
        <v>0</v>
      </c>
      <c r="F1571" s="3">
        <v>0</v>
      </c>
      <c r="G1571" s="3">
        <v>0</v>
      </c>
      <c r="H1571" s="315">
        <v>0</v>
      </c>
      <c r="I1571" s="2">
        <f t="shared" si="28"/>
        <v>0</v>
      </c>
    </row>
    <row r="1572" spans="1:9" hidden="1" x14ac:dyDescent="0.25">
      <c r="A1572" s="5">
        <v>511506</v>
      </c>
      <c r="B1572" s="4" t="s">
        <v>638</v>
      </c>
      <c r="C1572" s="3">
        <v>0</v>
      </c>
      <c r="D1572" s="3">
        <v>0</v>
      </c>
      <c r="E1572" s="3">
        <v>0</v>
      </c>
      <c r="F1572" s="3">
        <v>0</v>
      </c>
      <c r="G1572" s="3">
        <v>0</v>
      </c>
      <c r="H1572" s="315">
        <v>0</v>
      </c>
      <c r="I1572" s="2">
        <f t="shared" si="28"/>
        <v>0</v>
      </c>
    </row>
    <row r="1573" spans="1:9" hidden="1" x14ac:dyDescent="0.25">
      <c r="A1573" s="5">
        <v>511507</v>
      </c>
      <c r="B1573" s="4" t="s">
        <v>637</v>
      </c>
      <c r="C1573" s="3">
        <v>0</v>
      </c>
      <c r="D1573" s="3">
        <v>0</v>
      </c>
      <c r="E1573" s="3">
        <v>0</v>
      </c>
      <c r="F1573" s="3">
        <v>0</v>
      </c>
      <c r="G1573" s="3">
        <v>0</v>
      </c>
      <c r="H1573" s="315">
        <v>0</v>
      </c>
      <c r="I1573" s="2">
        <f t="shared" si="28"/>
        <v>0</v>
      </c>
    </row>
    <row r="1574" spans="1:9" hidden="1" x14ac:dyDescent="0.25">
      <c r="A1574" s="5">
        <v>511508</v>
      </c>
      <c r="B1574" s="4" t="s">
        <v>540</v>
      </c>
      <c r="C1574" s="3">
        <v>0</v>
      </c>
      <c r="D1574" s="3">
        <v>0</v>
      </c>
      <c r="E1574" s="3">
        <v>0</v>
      </c>
      <c r="F1574" s="3">
        <v>0</v>
      </c>
      <c r="G1574" s="3">
        <v>0</v>
      </c>
      <c r="H1574" s="315">
        <v>0</v>
      </c>
      <c r="I1574" s="2">
        <f t="shared" si="28"/>
        <v>0</v>
      </c>
    </row>
    <row r="1575" spans="1:9" hidden="1" x14ac:dyDescent="0.25">
      <c r="A1575" s="5">
        <v>511509</v>
      </c>
      <c r="B1575" s="4" t="s">
        <v>636</v>
      </c>
      <c r="C1575" s="3">
        <v>0</v>
      </c>
      <c r="D1575" s="3">
        <v>0</v>
      </c>
      <c r="E1575" s="3">
        <v>0</v>
      </c>
      <c r="F1575" s="3">
        <v>0</v>
      </c>
      <c r="G1575" s="3">
        <v>0</v>
      </c>
      <c r="H1575" s="315">
        <v>0</v>
      </c>
      <c r="I1575" s="2">
        <f t="shared" si="28"/>
        <v>0</v>
      </c>
    </row>
    <row r="1576" spans="1:9" hidden="1" x14ac:dyDescent="0.25">
      <c r="A1576" s="5">
        <v>511510</v>
      </c>
      <c r="B1576" s="4" t="s">
        <v>635</v>
      </c>
      <c r="C1576" s="3">
        <v>0</v>
      </c>
      <c r="D1576" s="3">
        <v>0</v>
      </c>
      <c r="E1576" s="3">
        <v>0</v>
      </c>
      <c r="F1576" s="3">
        <v>0</v>
      </c>
      <c r="G1576" s="3">
        <v>0</v>
      </c>
      <c r="H1576" s="315">
        <v>0</v>
      </c>
      <c r="I1576" s="2">
        <f t="shared" si="28"/>
        <v>0</v>
      </c>
    </row>
    <row r="1577" spans="1:9" hidden="1" x14ac:dyDescent="0.25">
      <c r="A1577" s="5">
        <v>511511</v>
      </c>
      <c r="B1577" s="4" t="s">
        <v>634</v>
      </c>
      <c r="C1577" s="3">
        <v>0</v>
      </c>
      <c r="D1577" s="3">
        <v>0</v>
      </c>
      <c r="E1577" s="3">
        <v>0</v>
      </c>
      <c r="F1577" s="3">
        <v>0</v>
      </c>
      <c r="G1577" s="3">
        <v>0</v>
      </c>
      <c r="H1577" s="315">
        <v>0</v>
      </c>
      <c r="I1577" s="2">
        <f t="shared" si="28"/>
        <v>0</v>
      </c>
    </row>
    <row r="1578" spans="1:9" hidden="1" x14ac:dyDescent="0.25">
      <c r="A1578" s="5">
        <v>511512</v>
      </c>
      <c r="B1578" s="4" t="s">
        <v>633</v>
      </c>
      <c r="C1578" s="3">
        <v>0</v>
      </c>
      <c r="D1578" s="3">
        <v>0</v>
      </c>
      <c r="E1578" s="3">
        <v>0</v>
      </c>
      <c r="F1578" s="3">
        <v>0</v>
      </c>
      <c r="G1578" s="3">
        <v>0</v>
      </c>
      <c r="H1578" s="315">
        <v>0</v>
      </c>
      <c r="I1578" s="2">
        <f t="shared" si="28"/>
        <v>0</v>
      </c>
    </row>
    <row r="1579" spans="1:9" hidden="1" x14ac:dyDescent="0.25">
      <c r="A1579" s="5">
        <v>511513</v>
      </c>
      <c r="B1579" s="4" t="s">
        <v>632</v>
      </c>
      <c r="C1579" s="3">
        <v>0</v>
      </c>
      <c r="D1579" s="3">
        <v>0</v>
      </c>
      <c r="E1579" s="3">
        <v>0</v>
      </c>
      <c r="F1579" s="3">
        <v>0</v>
      </c>
      <c r="G1579" s="3">
        <v>0</v>
      </c>
      <c r="H1579" s="315">
        <v>0</v>
      </c>
      <c r="I1579" s="2">
        <f t="shared" si="28"/>
        <v>0</v>
      </c>
    </row>
    <row r="1580" spans="1:9" hidden="1" x14ac:dyDescent="0.25">
      <c r="A1580" s="5">
        <v>511514</v>
      </c>
      <c r="B1580" s="4" t="s">
        <v>631</v>
      </c>
      <c r="C1580" s="3">
        <v>0</v>
      </c>
      <c r="D1580" s="3">
        <v>0</v>
      </c>
      <c r="E1580" s="3">
        <v>0</v>
      </c>
      <c r="F1580" s="3">
        <v>0</v>
      </c>
      <c r="G1580" s="3">
        <v>0</v>
      </c>
      <c r="H1580" s="315">
        <v>0</v>
      </c>
      <c r="I1580" s="2">
        <f t="shared" si="28"/>
        <v>0</v>
      </c>
    </row>
    <row r="1581" spans="1:9" hidden="1" x14ac:dyDescent="0.25">
      <c r="A1581" s="5">
        <v>511515</v>
      </c>
      <c r="B1581" s="4" t="s">
        <v>630</v>
      </c>
      <c r="C1581" s="3">
        <v>0</v>
      </c>
      <c r="D1581" s="3">
        <v>0</v>
      </c>
      <c r="E1581" s="3">
        <v>0</v>
      </c>
      <c r="F1581" s="3">
        <v>0</v>
      </c>
      <c r="G1581" s="3">
        <v>0</v>
      </c>
      <c r="H1581" s="315">
        <v>0</v>
      </c>
      <c r="I1581" s="2">
        <f t="shared" si="28"/>
        <v>0</v>
      </c>
    </row>
    <row r="1582" spans="1:9" hidden="1" x14ac:dyDescent="0.25">
      <c r="A1582" s="5">
        <v>511516</v>
      </c>
      <c r="B1582" s="4" t="s">
        <v>629</v>
      </c>
      <c r="C1582" s="3">
        <v>0</v>
      </c>
      <c r="D1582" s="3">
        <v>0</v>
      </c>
      <c r="E1582" s="3">
        <v>0</v>
      </c>
      <c r="F1582" s="3">
        <v>0</v>
      </c>
      <c r="G1582" s="3">
        <v>0</v>
      </c>
      <c r="H1582" s="315">
        <v>0</v>
      </c>
      <c r="I1582" s="2">
        <f t="shared" si="28"/>
        <v>0</v>
      </c>
    </row>
    <row r="1583" spans="1:9" x14ac:dyDescent="0.25">
      <c r="A1583" s="5">
        <v>511517</v>
      </c>
      <c r="B1583" s="4" t="s">
        <v>628</v>
      </c>
      <c r="C1583" s="3">
        <v>920504216.96000004</v>
      </c>
      <c r="D1583" s="3">
        <v>328174471.77999997</v>
      </c>
      <c r="E1583" s="3">
        <v>34991897.420000002</v>
      </c>
      <c r="F1583" s="3">
        <v>1963889504</v>
      </c>
      <c r="G1583" s="3">
        <v>2588793437</v>
      </c>
      <c r="H1583" s="315">
        <v>0</v>
      </c>
      <c r="I1583" s="2">
        <f t="shared" si="28"/>
        <v>2588793437</v>
      </c>
    </row>
    <row r="1584" spans="1:9" hidden="1" x14ac:dyDescent="0.25">
      <c r="A1584" s="5">
        <v>511518</v>
      </c>
      <c r="B1584" s="4" t="s">
        <v>627</v>
      </c>
      <c r="C1584" s="3">
        <v>0</v>
      </c>
      <c r="D1584" s="3">
        <v>0</v>
      </c>
      <c r="E1584" s="3">
        <v>0</v>
      </c>
      <c r="F1584" s="3">
        <v>0</v>
      </c>
      <c r="G1584" s="3">
        <v>0</v>
      </c>
      <c r="H1584" s="315">
        <v>0</v>
      </c>
      <c r="I1584" s="2">
        <f t="shared" si="28"/>
        <v>0</v>
      </c>
    </row>
    <row r="1585" spans="1:9" hidden="1" x14ac:dyDescent="0.25">
      <c r="A1585" s="5">
        <v>511519</v>
      </c>
      <c r="B1585" s="4" t="s">
        <v>626</v>
      </c>
      <c r="C1585" s="3">
        <v>0</v>
      </c>
      <c r="D1585" s="3">
        <v>0</v>
      </c>
      <c r="E1585" s="3">
        <v>0</v>
      </c>
      <c r="F1585" s="3">
        <v>0</v>
      </c>
      <c r="G1585" s="3">
        <v>0</v>
      </c>
      <c r="H1585" s="315">
        <v>0</v>
      </c>
      <c r="I1585" s="2">
        <f t="shared" si="28"/>
        <v>0</v>
      </c>
    </row>
    <row r="1586" spans="1:9" hidden="1" x14ac:dyDescent="0.25">
      <c r="A1586" s="5">
        <v>511520</v>
      </c>
      <c r="B1586" s="4" t="s">
        <v>625</v>
      </c>
      <c r="C1586" s="3">
        <v>0</v>
      </c>
      <c r="D1586" s="3">
        <v>0</v>
      </c>
      <c r="E1586" s="3">
        <v>0</v>
      </c>
      <c r="F1586" s="3">
        <v>0</v>
      </c>
      <c r="G1586" s="3">
        <v>0</v>
      </c>
      <c r="H1586" s="315">
        <v>0</v>
      </c>
      <c r="I1586" s="2">
        <f t="shared" si="28"/>
        <v>0</v>
      </c>
    </row>
    <row r="1587" spans="1:9" hidden="1" x14ac:dyDescent="0.25">
      <c r="A1587" s="5">
        <v>511521</v>
      </c>
      <c r="B1587" s="4" t="s">
        <v>624</v>
      </c>
      <c r="C1587" s="3">
        <v>0</v>
      </c>
      <c r="D1587" s="3">
        <v>0</v>
      </c>
      <c r="E1587" s="3">
        <v>0</v>
      </c>
      <c r="F1587" s="3">
        <v>0</v>
      </c>
      <c r="G1587" s="3">
        <v>0</v>
      </c>
      <c r="H1587" s="315">
        <v>0</v>
      </c>
      <c r="I1587" s="2">
        <f t="shared" si="28"/>
        <v>0</v>
      </c>
    </row>
    <row r="1588" spans="1:9" hidden="1" x14ac:dyDescent="0.25">
      <c r="A1588" s="5">
        <v>511522</v>
      </c>
      <c r="B1588" s="4" t="s">
        <v>623</v>
      </c>
      <c r="C1588" s="3">
        <v>0</v>
      </c>
      <c r="D1588" s="3">
        <v>0</v>
      </c>
      <c r="E1588" s="3">
        <v>0</v>
      </c>
      <c r="F1588" s="3">
        <v>0</v>
      </c>
      <c r="G1588" s="3">
        <v>0</v>
      </c>
      <c r="H1588" s="315">
        <v>0</v>
      </c>
      <c r="I1588" s="2">
        <f t="shared" si="28"/>
        <v>0</v>
      </c>
    </row>
    <row r="1589" spans="1:9" hidden="1" x14ac:dyDescent="0.25">
      <c r="A1589" s="5">
        <v>511523</v>
      </c>
      <c r="B1589" s="4" t="s">
        <v>622</v>
      </c>
      <c r="C1589" s="3">
        <v>0</v>
      </c>
      <c r="D1589" s="3">
        <v>0</v>
      </c>
      <c r="E1589" s="3">
        <v>0</v>
      </c>
      <c r="F1589" s="3">
        <v>0</v>
      </c>
      <c r="G1589" s="3">
        <v>0</v>
      </c>
      <c r="H1589" s="315">
        <v>0</v>
      </c>
      <c r="I1589" s="2">
        <f t="shared" si="28"/>
        <v>0</v>
      </c>
    </row>
    <row r="1590" spans="1:9" hidden="1" x14ac:dyDescent="0.25">
      <c r="A1590" s="5">
        <v>511524</v>
      </c>
      <c r="B1590" s="4" t="s">
        <v>621</v>
      </c>
      <c r="C1590" s="3">
        <v>0</v>
      </c>
      <c r="D1590" s="3">
        <v>0</v>
      </c>
      <c r="E1590" s="3">
        <v>0</v>
      </c>
      <c r="F1590" s="3">
        <v>0</v>
      </c>
      <c r="G1590" s="3">
        <v>0</v>
      </c>
      <c r="H1590" s="315">
        <v>0</v>
      </c>
      <c r="I1590" s="2">
        <f t="shared" si="28"/>
        <v>0</v>
      </c>
    </row>
    <row r="1591" spans="1:9" hidden="1" x14ac:dyDescent="0.25">
      <c r="A1591" s="5">
        <v>511525</v>
      </c>
      <c r="B1591" s="4" t="s">
        <v>620</v>
      </c>
      <c r="C1591" s="3">
        <v>0</v>
      </c>
      <c r="D1591" s="3">
        <v>0</v>
      </c>
      <c r="E1591" s="3">
        <v>0</v>
      </c>
      <c r="F1591" s="3">
        <v>0</v>
      </c>
      <c r="G1591" s="3">
        <v>0</v>
      </c>
      <c r="H1591" s="315">
        <v>0</v>
      </c>
      <c r="I1591" s="2">
        <f t="shared" si="28"/>
        <v>0</v>
      </c>
    </row>
    <row r="1592" spans="1:9" hidden="1" x14ac:dyDescent="0.25">
      <c r="A1592" s="5">
        <v>511526</v>
      </c>
      <c r="B1592" s="4" t="s">
        <v>619</v>
      </c>
      <c r="C1592" s="3">
        <v>0</v>
      </c>
      <c r="D1592" s="3">
        <v>0</v>
      </c>
      <c r="E1592" s="3">
        <v>0</v>
      </c>
      <c r="F1592" s="3">
        <v>0</v>
      </c>
      <c r="G1592" s="3">
        <v>0</v>
      </c>
      <c r="H1592" s="315">
        <v>0</v>
      </c>
      <c r="I1592" s="2">
        <f t="shared" si="28"/>
        <v>0</v>
      </c>
    </row>
    <row r="1593" spans="1:9" hidden="1" x14ac:dyDescent="0.25">
      <c r="A1593" s="5">
        <v>511527</v>
      </c>
      <c r="B1593" s="4" t="s">
        <v>618</v>
      </c>
      <c r="C1593" s="3">
        <v>0</v>
      </c>
      <c r="D1593" s="3">
        <v>0</v>
      </c>
      <c r="E1593" s="3">
        <v>0</v>
      </c>
      <c r="F1593" s="3">
        <v>0</v>
      </c>
      <c r="G1593" s="3">
        <v>0</v>
      </c>
      <c r="H1593" s="315">
        <v>0</v>
      </c>
      <c r="I1593" s="2">
        <f t="shared" si="28"/>
        <v>0</v>
      </c>
    </row>
    <row r="1594" spans="1:9" hidden="1" x14ac:dyDescent="0.25">
      <c r="A1594" s="5">
        <v>511528</v>
      </c>
      <c r="B1594" s="4" t="s">
        <v>617</v>
      </c>
      <c r="C1594" s="3">
        <v>0</v>
      </c>
      <c r="D1594" s="3">
        <v>0</v>
      </c>
      <c r="E1594" s="3">
        <v>0</v>
      </c>
      <c r="F1594" s="3">
        <v>0</v>
      </c>
      <c r="G1594" s="3">
        <v>0</v>
      </c>
      <c r="H1594" s="315">
        <v>0</v>
      </c>
      <c r="I1594" s="2">
        <f t="shared" si="28"/>
        <v>0</v>
      </c>
    </row>
    <row r="1595" spans="1:9" x14ac:dyDescent="0.25">
      <c r="A1595" s="5">
        <v>511529</v>
      </c>
      <c r="B1595" s="4" t="s">
        <v>616</v>
      </c>
      <c r="C1595" s="3">
        <v>372366341.5</v>
      </c>
      <c r="D1595" s="3">
        <v>423046139.32999998</v>
      </c>
      <c r="E1595" s="3">
        <v>327312477</v>
      </c>
      <c r="F1595" s="3">
        <v>0</v>
      </c>
      <c r="G1595" s="3">
        <v>826014525</v>
      </c>
      <c r="H1595" s="315">
        <v>68116503</v>
      </c>
      <c r="I1595" s="2">
        <f t="shared" si="28"/>
        <v>826014525</v>
      </c>
    </row>
    <row r="1596" spans="1:9" hidden="1" x14ac:dyDescent="0.25">
      <c r="A1596" s="5">
        <v>511530</v>
      </c>
      <c r="B1596" s="4" t="s">
        <v>615</v>
      </c>
      <c r="C1596" s="3">
        <v>0</v>
      </c>
      <c r="D1596" s="3">
        <v>0</v>
      </c>
      <c r="E1596" s="3">
        <v>0</v>
      </c>
      <c r="F1596" s="3">
        <v>0</v>
      </c>
      <c r="G1596" s="3">
        <v>0</v>
      </c>
      <c r="H1596" s="315">
        <v>0</v>
      </c>
      <c r="I1596" s="2">
        <f t="shared" si="28"/>
        <v>0</v>
      </c>
    </row>
    <row r="1597" spans="1:9" hidden="1" x14ac:dyDescent="0.25">
      <c r="A1597" s="5">
        <v>511531</v>
      </c>
      <c r="B1597" s="4" t="s">
        <v>614</v>
      </c>
      <c r="C1597" s="3">
        <v>0</v>
      </c>
      <c r="D1597" s="3">
        <v>0</v>
      </c>
      <c r="E1597" s="3">
        <v>0</v>
      </c>
      <c r="F1597" s="3">
        <v>0</v>
      </c>
      <c r="G1597" s="3">
        <v>0</v>
      </c>
      <c r="H1597" s="315">
        <v>0</v>
      </c>
      <c r="I1597" s="2">
        <f t="shared" si="28"/>
        <v>0</v>
      </c>
    </row>
    <row r="1598" spans="1:9" hidden="1" x14ac:dyDescent="0.25">
      <c r="A1598" s="5">
        <v>511532</v>
      </c>
      <c r="B1598" s="4" t="s">
        <v>613</v>
      </c>
      <c r="C1598" s="3">
        <v>0</v>
      </c>
      <c r="D1598" s="3">
        <v>0</v>
      </c>
      <c r="E1598" s="3">
        <v>0</v>
      </c>
      <c r="F1598" s="3">
        <v>0</v>
      </c>
      <c r="G1598" s="3">
        <v>0</v>
      </c>
      <c r="H1598" s="315">
        <v>0</v>
      </c>
      <c r="I1598" s="2">
        <f t="shared" si="28"/>
        <v>0</v>
      </c>
    </row>
    <row r="1599" spans="1:9" hidden="1" x14ac:dyDescent="0.25">
      <c r="A1599" s="5">
        <v>511533</v>
      </c>
      <c r="B1599" s="4" t="s">
        <v>612</v>
      </c>
      <c r="C1599" s="3">
        <v>0</v>
      </c>
      <c r="D1599" s="3">
        <v>0</v>
      </c>
      <c r="E1599" s="3">
        <v>0</v>
      </c>
      <c r="F1599" s="3">
        <v>0</v>
      </c>
      <c r="G1599" s="3">
        <v>0</v>
      </c>
      <c r="H1599" s="315">
        <v>0</v>
      </c>
      <c r="I1599" s="2">
        <f t="shared" si="28"/>
        <v>0</v>
      </c>
    </row>
    <row r="1600" spans="1:9" hidden="1" x14ac:dyDescent="0.25">
      <c r="A1600" s="5">
        <v>511534</v>
      </c>
      <c r="B1600" s="4" t="s">
        <v>611</v>
      </c>
      <c r="C1600" s="3">
        <v>0</v>
      </c>
      <c r="D1600" s="3">
        <v>0</v>
      </c>
      <c r="E1600" s="3">
        <v>0</v>
      </c>
      <c r="F1600" s="3">
        <v>0</v>
      </c>
      <c r="G1600" s="3">
        <v>0</v>
      </c>
      <c r="H1600" s="315">
        <v>0</v>
      </c>
      <c r="I1600" s="2">
        <f t="shared" si="28"/>
        <v>0</v>
      </c>
    </row>
    <row r="1601" spans="1:9" hidden="1" x14ac:dyDescent="0.25">
      <c r="A1601" s="5">
        <v>511535</v>
      </c>
      <c r="B1601" s="4" t="s">
        <v>610</v>
      </c>
      <c r="C1601" s="3">
        <v>0</v>
      </c>
      <c r="D1601" s="3">
        <v>0</v>
      </c>
      <c r="E1601" s="3">
        <v>0</v>
      </c>
      <c r="F1601" s="3">
        <v>0</v>
      </c>
      <c r="G1601" s="3">
        <v>0</v>
      </c>
      <c r="H1601" s="315">
        <v>0</v>
      </c>
      <c r="I1601" s="2">
        <f t="shared" si="28"/>
        <v>0</v>
      </c>
    </row>
    <row r="1602" spans="1:9" hidden="1" x14ac:dyDescent="0.25">
      <c r="A1602" s="5">
        <v>511536</v>
      </c>
      <c r="B1602" s="4" t="s">
        <v>609</v>
      </c>
      <c r="C1602" s="3">
        <v>0</v>
      </c>
      <c r="D1602" s="3">
        <v>0</v>
      </c>
      <c r="E1602" s="3">
        <v>0</v>
      </c>
      <c r="F1602" s="3">
        <v>0</v>
      </c>
      <c r="G1602" s="3">
        <v>0</v>
      </c>
      <c r="H1602" s="315">
        <v>0</v>
      </c>
      <c r="I1602" s="2">
        <f t="shared" si="28"/>
        <v>0</v>
      </c>
    </row>
    <row r="1603" spans="1:9" hidden="1" x14ac:dyDescent="0.25">
      <c r="A1603" s="5">
        <v>511537</v>
      </c>
      <c r="B1603" s="4" t="s">
        <v>608</v>
      </c>
      <c r="C1603" s="3">
        <v>0</v>
      </c>
      <c r="D1603" s="3">
        <v>0</v>
      </c>
      <c r="E1603" s="3">
        <v>0</v>
      </c>
      <c r="F1603" s="3">
        <v>0</v>
      </c>
      <c r="G1603" s="3">
        <v>0</v>
      </c>
      <c r="H1603" s="315">
        <v>0</v>
      </c>
      <c r="I1603" s="2">
        <f t="shared" si="28"/>
        <v>0</v>
      </c>
    </row>
    <row r="1604" spans="1:9" hidden="1" x14ac:dyDescent="0.25">
      <c r="A1604" s="5">
        <v>511538</v>
      </c>
      <c r="B1604" s="4" t="s">
        <v>607</v>
      </c>
      <c r="C1604" s="3">
        <v>0</v>
      </c>
      <c r="D1604" s="3">
        <v>0</v>
      </c>
      <c r="E1604" s="3">
        <v>0</v>
      </c>
      <c r="F1604" s="3">
        <v>0</v>
      </c>
      <c r="G1604" s="3">
        <v>0</v>
      </c>
      <c r="H1604" s="315">
        <v>0</v>
      </c>
      <c r="I1604" s="2">
        <f t="shared" ref="I1604:I1667" si="29">MAX(C1604:H1604)</f>
        <v>0</v>
      </c>
    </row>
    <row r="1605" spans="1:9" hidden="1" x14ac:dyDescent="0.25">
      <c r="A1605" s="5">
        <v>511539</v>
      </c>
      <c r="B1605" s="4" t="s">
        <v>606</v>
      </c>
      <c r="C1605" s="3">
        <v>0</v>
      </c>
      <c r="D1605" s="3">
        <v>0</v>
      </c>
      <c r="E1605" s="3">
        <v>0</v>
      </c>
      <c r="F1605" s="3">
        <v>0</v>
      </c>
      <c r="G1605" s="3">
        <v>0</v>
      </c>
      <c r="H1605" s="315">
        <v>0</v>
      </c>
      <c r="I1605" s="2">
        <f t="shared" si="29"/>
        <v>0</v>
      </c>
    </row>
    <row r="1606" spans="1:9" hidden="1" x14ac:dyDescent="0.25">
      <c r="A1606" s="5">
        <v>511540</v>
      </c>
      <c r="B1606" s="4" t="s">
        <v>451</v>
      </c>
      <c r="C1606" s="3">
        <v>0</v>
      </c>
      <c r="D1606" s="3">
        <v>0</v>
      </c>
      <c r="E1606" s="3">
        <v>0</v>
      </c>
      <c r="F1606" s="3">
        <v>0</v>
      </c>
      <c r="G1606" s="3">
        <v>0</v>
      </c>
      <c r="H1606" s="315">
        <v>0</v>
      </c>
      <c r="I1606" s="2">
        <f t="shared" si="29"/>
        <v>0</v>
      </c>
    </row>
    <row r="1607" spans="1:9" hidden="1" x14ac:dyDescent="0.25">
      <c r="A1607" s="5">
        <v>511541</v>
      </c>
      <c r="B1607" s="4" t="s">
        <v>605</v>
      </c>
      <c r="C1607" s="3">
        <v>0</v>
      </c>
      <c r="D1607" s="3">
        <v>0</v>
      </c>
      <c r="E1607" s="3">
        <v>0</v>
      </c>
      <c r="F1607" s="3">
        <v>0</v>
      </c>
      <c r="G1607" s="3">
        <v>0</v>
      </c>
      <c r="H1607" s="315">
        <v>0</v>
      </c>
      <c r="I1607" s="2">
        <f t="shared" si="29"/>
        <v>0</v>
      </c>
    </row>
    <row r="1608" spans="1:9" hidden="1" x14ac:dyDescent="0.25">
      <c r="A1608" s="5">
        <v>511542</v>
      </c>
      <c r="B1608" s="4" t="s">
        <v>604</v>
      </c>
      <c r="C1608" s="3">
        <v>0</v>
      </c>
      <c r="D1608" s="3">
        <v>0</v>
      </c>
      <c r="E1608" s="3">
        <v>0</v>
      </c>
      <c r="F1608" s="3">
        <v>0</v>
      </c>
      <c r="G1608" s="3">
        <v>0</v>
      </c>
      <c r="H1608" s="315">
        <v>0</v>
      </c>
      <c r="I1608" s="2">
        <f t="shared" si="29"/>
        <v>0</v>
      </c>
    </row>
    <row r="1609" spans="1:9" hidden="1" x14ac:dyDescent="0.25">
      <c r="A1609" s="5">
        <v>511543</v>
      </c>
      <c r="B1609" s="4" t="s">
        <v>603</v>
      </c>
      <c r="C1609" s="3">
        <v>0</v>
      </c>
      <c r="D1609" s="3">
        <v>0</v>
      </c>
      <c r="E1609" s="3">
        <v>0</v>
      </c>
      <c r="F1609" s="3">
        <v>0</v>
      </c>
      <c r="G1609" s="3">
        <v>0</v>
      </c>
      <c r="H1609" s="315">
        <v>0</v>
      </c>
      <c r="I1609" s="2">
        <f t="shared" si="29"/>
        <v>0</v>
      </c>
    </row>
    <row r="1610" spans="1:9" hidden="1" x14ac:dyDescent="0.25">
      <c r="A1610" s="5">
        <v>511544</v>
      </c>
      <c r="B1610" s="4" t="s">
        <v>602</v>
      </c>
      <c r="C1610" s="3">
        <v>0</v>
      </c>
      <c r="D1610" s="3">
        <v>0</v>
      </c>
      <c r="E1610" s="3">
        <v>0</v>
      </c>
      <c r="F1610" s="3">
        <v>0</v>
      </c>
      <c r="G1610" s="3">
        <v>0</v>
      </c>
      <c r="H1610" s="315">
        <v>0</v>
      </c>
      <c r="I1610" s="2">
        <f t="shared" si="29"/>
        <v>0</v>
      </c>
    </row>
    <row r="1611" spans="1:9" x14ac:dyDescent="0.25">
      <c r="A1611" s="5">
        <v>511545</v>
      </c>
      <c r="B1611" s="4" t="s">
        <v>601</v>
      </c>
      <c r="C1611" s="3">
        <v>0</v>
      </c>
      <c r="D1611" s="3">
        <v>0</v>
      </c>
      <c r="E1611" s="3">
        <v>0</v>
      </c>
      <c r="F1611" s="3">
        <v>80429845</v>
      </c>
      <c r="G1611" s="3">
        <v>65669744</v>
      </c>
      <c r="H1611" s="315">
        <v>0</v>
      </c>
      <c r="I1611" s="2">
        <f t="shared" si="29"/>
        <v>80429845</v>
      </c>
    </row>
    <row r="1612" spans="1:9" hidden="1" x14ac:dyDescent="0.25">
      <c r="A1612" s="5">
        <v>511546</v>
      </c>
      <c r="B1612" s="4" t="s">
        <v>164</v>
      </c>
      <c r="C1612" s="3">
        <v>0</v>
      </c>
      <c r="D1612" s="3">
        <v>0</v>
      </c>
      <c r="E1612" s="3">
        <v>0</v>
      </c>
      <c r="F1612" s="3">
        <v>0</v>
      </c>
      <c r="G1612" s="3">
        <v>0</v>
      </c>
      <c r="H1612" s="315">
        <v>0</v>
      </c>
      <c r="I1612" s="2">
        <f t="shared" si="29"/>
        <v>0</v>
      </c>
    </row>
    <row r="1613" spans="1:9" hidden="1" x14ac:dyDescent="0.25">
      <c r="A1613" s="5">
        <v>511547</v>
      </c>
      <c r="B1613" s="4" t="s">
        <v>600</v>
      </c>
      <c r="C1613" s="3">
        <v>0</v>
      </c>
      <c r="D1613" s="3">
        <v>0</v>
      </c>
      <c r="E1613" s="3">
        <v>0</v>
      </c>
      <c r="F1613" s="3">
        <v>0</v>
      </c>
      <c r="G1613" s="3">
        <v>0</v>
      </c>
      <c r="H1613" s="315">
        <v>0</v>
      </c>
      <c r="I1613" s="2">
        <f t="shared" si="29"/>
        <v>0</v>
      </c>
    </row>
    <row r="1614" spans="1:9" hidden="1" x14ac:dyDescent="0.25">
      <c r="A1614" s="5">
        <v>511548</v>
      </c>
      <c r="B1614" s="4" t="s">
        <v>599</v>
      </c>
      <c r="C1614" s="3">
        <v>0</v>
      </c>
      <c r="D1614" s="3">
        <v>0</v>
      </c>
      <c r="E1614" s="3">
        <v>0</v>
      </c>
      <c r="F1614" s="3">
        <v>0</v>
      </c>
      <c r="G1614" s="3">
        <v>0</v>
      </c>
      <c r="H1614" s="315">
        <v>0</v>
      </c>
      <c r="I1614" s="2">
        <f t="shared" si="29"/>
        <v>0</v>
      </c>
    </row>
    <row r="1615" spans="1:9" hidden="1" x14ac:dyDescent="0.25">
      <c r="A1615" s="5">
        <v>511549</v>
      </c>
      <c r="B1615" s="4" t="s">
        <v>598</v>
      </c>
      <c r="C1615" s="3">
        <v>0</v>
      </c>
      <c r="D1615" s="3">
        <v>0</v>
      </c>
      <c r="E1615" s="3">
        <v>0</v>
      </c>
      <c r="F1615" s="3">
        <v>0</v>
      </c>
      <c r="G1615" s="3">
        <v>0</v>
      </c>
      <c r="H1615" s="315">
        <v>0</v>
      </c>
      <c r="I1615" s="2">
        <f t="shared" si="29"/>
        <v>0</v>
      </c>
    </row>
    <row r="1616" spans="1:9" hidden="1" x14ac:dyDescent="0.25">
      <c r="A1616" s="5">
        <v>511551</v>
      </c>
      <c r="B1616" s="4" t="s">
        <v>537</v>
      </c>
      <c r="C1616" s="3">
        <v>0</v>
      </c>
      <c r="D1616" s="3">
        <v>0</v>
      </c>
      <c r="E1616" s="3">
        <v>0</v>
      </c>
      <c r="F1616" s="3">
        <v>0</v>
      </c>
      <c r="G1616" s="3">
        <v>0</v>
      </c>
      <c r="H1616" s="315">
        <v>0</v>
      </c>
      <c r="I1616" s="2">
        <f t="shared" si="29"/>
        <v>0</v>
      </c>
    </row>
    <row r="1617" spans="1:9" hidden="1" x14ac:dyDescent="0.25">
      <c r="A1617" s="5">
        <v>511552</v>
      </c>
      <c r="B1617" s="4" t="s">
        <v>597</v>
      </c>
      <c r="C1617" s="3">
        <v>0</v>
      </c>
      <c r="D1617" s="3">
        <v>0</v>
      </c>
      <c r="E1617" s="3">
        <v>0</v>
      </c>
      <c r="F1617" s="3">
        <v>0</v>
      </c>
      <c r="G1617" s="3">
        <v>0</v>
      </c>
      <c r="H1617" s="315">
        <v>0</v>
      </c>
      <c r="I1617" s="2">
        <f t="shared" si="29"/>
        <v>0</v>
      </c>
    </row>
    <row r="1618" spans="1:9" hidden="1" x14ac:dyDescent="0.25">
      <c r="A1618" s="5">
        <v>511553</v>
      </c>
      <c r="B1618" s="4" t="s">
        <v>596</v>
      </c>
      <c r="C1618" s="3">
        <v>0</v>
      </c>
      <c r="D1618" s="3">
        <v>0</v>
      </c>
      <c r="E1618" s="3">
        <v>0</v>
      </c>
      <c r="F1618" s="3">
        <v>0</v>
      </c>
      <c r="G1618" s="3">
        <v>0</v>
      </c>
      <c r="H1618" s="315">
        <v>0</v>
      </c>
      <c r="I1618" s="2">
        <f t="shared" si="29"/>
        <v>0</v>
      </c>
    </row>
    <row r="1619" spans="1:9" hidden="1" x14ac:dyDescent="0.25">
      <c r="A1619" s="5">
        <v>511554</v>
      </c>
      <c r="B1619" s="4" t="s">
        <v>595</v>
      </c>
      <c r="C1619" s="3">
        <v>0</v>
      </c>
      <c r="D1619" s="3">
        <v>0</v>
      </c>
      <c r="E1619" s="3">
        <v>0</v>
      </c>
      <c r="F1619" s="3">
        <v>0</v>
      </c>
      <c r="G1619" s="3">
        <v>0</v>
      </c>
      <c r="H1619" s="315">
        <v>0</v>
      </c>
      <c r="I1619" s="2">
        <f t="shared" si="29"/>
        <v>0</v>
      </c>
    </row>
    <row r="1620" spans="1:9" hidden="1" x14ac:dyDescent="0.25">
      <c r="A1620" s="5">
        <v>511555</v>
      </c>
      <c r="B1620" s="4" t="s">
        <v>594</v>
      </c>
      <c r="C1620" s="3">
        <v>0</v>
      </c>
      <c r="D1620" s="3">
        <v>0</v>
      </c>
      <c r="E1620" s="3">
        <v>0</v>
      </c>
      <c r="F1620" s="3">
        <v>0</v>
      </c>
      <c r="G1620" s="3">
        <v>0</v>
      </c>
      <c r="H1620" s="315">
        <v>0</v>
      </c>
      <c r="I1620" s="2">
        <f t="shared" si="29"/>
        <v>0</v>
      </c>
    </row>
    <row r="1621" spans="1:9" hidden="1" x14ac:dyDescent="0.25">
      <c r="A1621" s="5">
        <v>511556</v>
      </c>
      <c r="B1621" s="4" t="s">
        <v>593</v>
      </c>
      <c r="C1621" s="3">
        <v>0</v>
      </c>
      <c r="D1621" s="3">
        <v>0</v>
      </c>
      <c r="E1621" s="3">
        <v>0</v>
      </c>
      <c r="F1621" s="3">
        <v>0</v>
      </c>
      <c r="G1621" s="3">
        <v>0</v>
      </c>
      <c r="H1621" s="315">
        <v>0</v>
      </c>
      <c r="I1621" s="2">
        <f t="shared" si="29"/>
        <v>0</v>
      </c>
    </row>
    <row r="1622" spans="1:9" hidden="1" x14ac:dyDescent="0.25">
      <c r="A1622" s="5">
        <v>511557</v>
      </c>
      <c r="B1622" s="4" t="s">
        <v>592</v>
      </c>
      <c r="C1622" s="3">
        <v>0</v>
      </c>
      <c r="D1622" s="3">
        <v>0</v>
      </c>
      <c r="E1622" s="3">
        <v>0</v>
      </c>
      <c r="F1622" s="3">
        <v>0</v>
      </c>
      <c r="G1622" s="3">
        <v>0</v>
      </c>
      <c r="H1622" s="315">
        <v>0</v>
      </c>
      <c r="I1622" s="2">
        <f t="shared" si="29"/>
        <v>0</v>
      </c>
    </row>
    <row r="1623" spans="1:9" hidden="1" x14ac:dyDescent="0.25">
      <c r="A1623" s="5">
        <v>511558</v>
      </c>
      <c r="B1623" s="4" t="s">
        <v>591</v>
      </c>
      <c r="C1623" s="3">
        <v>0</v>
      </c>
      <c r="D1623" s="3">
        <v>0</v>
      </c>
      <c r="E1623" s="3">
        <v>0</v>
      </c>
      <c r="F1623" s="3">
        <v>0</v>
      </c>
      <c r="G1623" s="3">
        <v>0</v>
      </c>
      <c r="H1623" s="315">
        <v>0</v>
      </c>
      <c r="I1623" s="2">
        <f t="shared" si="29"/>
        <v>0</v>
      </c>
    </row>
    <row r="1624" spans="1:9" hidden="1" x14ac:dyDescent="0.25">
      <c r="A1624" s="5">
        <v>511559</v>
      </c>
      <c r="B1624" s="4" t="s">
        <v>590</v>
      </c>
      <c r="C1624" s="3">
        <v>0</v>
      </c>
      <c r="D1624" s="3">
        <v>0</v>
      </c>
      <c r="E1624" s="3">
        <v>0</v>
      </c>
      <c r="F1624" s="3">
        <v>0</v>
      </c>
      <c r="G1624" s="3">
        <v>0</v>
      </c>
      <c r="H1624" s="315">
        <v>0</v>
      </c>
      <c r="I1624" s="2">
        <f t="shared" si="29"/>
        <v>0</v>
      </c>
    </row>
    <row r="1625" spans="1:9" hidden="1" x14ac:dyDescent="0.25">
      <c r="A1625" s="5">
        <v>511560</v>
      </c>
      <c r="B1625" s="4" t="s">
        <v>589</v>
      </c>
      <c r="C1625" s="3">
        <v>0</v>
      </c>
      <c r="D1625" s="3">
        <v>0</v>
      </c>
      <c r="E1625" s="3">
        <v>0</v>
      </c>
      <c r="F1625" s="3">
        <v>0</v>
      </c>
      <c r="G1625" s="3">
        <v>0</v>
      </c>
      <c r="H1625" s="315">
        <v>0</v>
      </c>
      <c r="I1625" s="2">
        <f t="shared" si="29"/>
        <v>0</v>
      </c>
    </row>
    <row r="1626" spans="1:9" hidden="1" x14ac:dyDescent="0.25">
      <c r="A1626" s="5">
        <v>511561</v>
      </c>
      <c r="B1626" s="4" t="s">
        <v>588</v>
      </c>
      <c r="C1626" s="3">
        <v>0</v>
      </c>
      <c r="D1626" s="3">
        <v>0</v>
      </c>
      <c r="E1626" s="3">
        <v>0</v>
      </c>
      <c r="F1626" s="3">
        <v>0</v>
      </c>
      <c r="G1626" s="3">
        <v>0</v>
      </c>
      <c r="H1626" s="315">
        <v>0</v>
      </c>
      <c r="I1626" s="2">
        <f t="shared" si="29"/>
        <v>0</v>
      </c>
    </row>
    <row r="1627" spans="1:9" hidden="1" x14ac:dyDescent="0.25">
      <c r="A1627" s="5">
        <v>511562</v>
      </c>
      <c r="B1627" s="4" t="s">
        <v>587</v>
      </c>
      <c r="C1627" s="3">
        <v>0</v>
      </c>
      <c r="D1627" s="3">
        <v>0</v>
      </c>
      <c r="E1627" s="3">
        <v>0</v>
      </c>
      <c r="F1627" s="3">
        <v>0</v>
      </c>
      <c r="G1627" s="3">
        <v>0</v>
      </c>
      <c r="H1627" s="315">
        <v>0</v>
      </c>
      <c r="I1627" s="2">
        <f t="shared" si="29"/>
        <v>0</v>
      </c>
    </row>
    <row r="1628" spans="1:9" hidden="1" x14ac:dyDescent="0.25">
      <c r="A1628" s="5">
        <v>511563</v>
      </c>
      <c r="B1628" s="4" t="s">
        <v>586</v>
      </c>
      <c r="C1628" s="3">
        <v>0</v>
      </c>
      <c r="D1628" s="3">
        <v>0</v>
      </c>
      <c r="E1628" s="3">
        <v>0</v>
      </c>
      <c r="F1628" s="3">
        <v>0</v>
      </c>
      <c r="G1628" s="3">
        <v>0</v>
      </c>
      <c r="H1628" s="315">
        <v>0</v>
      </c>
      <c r="I1628" s="2">
        <f t="shared" si="29"/>
        <v>0</v>
      </c>
    </row>
    <row r="1629" spans="1:9" hidden="1" x14ac:dyDescent="0.25">
      <c r="A1629" s="5">
        <v>511564</v>
      </c>
      <c r="B1629" s="4" t="s">
        <v>585</v>
      </c>
      <c r="C1629" s="3">
        <v>0</v>
      </c>
      <c r="D1629" s="3">
        <v>0</v>
      </c>
      <c r="E1629" s="3">
        <v>0</v>
      </c>
      <c r="F1629" s="3">
        <v>0</v>
      </c>
      <c r="G1629" s="3">
        <v>0</v>
      </c>
      <c r="H1629" s="315">
        <v>0</v>
      </c>
      <c r="I1629" s="2">
        <f t="shared" si="29"/>
        <v>0</v>
      </c>
    </row>
    <row r="1630" spans="1:9" hidden="1" x14ac:dyDescent="0.25">
      <c r="A1630" s="5">
        <v>511565</v>
      </c>
      <c r="B1630" s="4" t="s">
        <v>584</v>
      </c>
      <c r="C1630" s="3">
        <v>0</v>
      </c>
      <c r="D1630" s="3">
        <v>0</v>
      </c>
      <c r="E1630" s="3">
        <v>0</v>
      </c>
      <c r="F1630" s="3">
        <v>0</v>
      </c>
      <c r="G1630" s="3">
        <v>0</v>
      </c>
      <c r="H1630" s="315">
        <v>0</v>
      </c>
      <c r="I1630" s="2">
        <f t="shared" si="29"/>
        <v>0</v>
      </c>
    </row>
    <row r="1631" spans="1:9" hidden="1" x14ac:dyDescent="0.25">
      <c r="A1631" s="5">
        <v>511566</v>
      </c>
      <c r="B1631" s="4" t="s">
        <v>583</v>
      </c>
      <c r="C1631" s="3">
        <v>0</v>
      </c>
      <c r="D1631" s="3">
        <v>0</v>
      </c>
      <c r="E1631" s="3">
        <v>0</v>
      </c>
      <c r="F1631" s="3">
        <v>0</v>
      </c>
      <c r="G1631" s="3">
        <v>0</v>
      </c>
      <c r="H1631" s="315">
        <v>0</v>
      </c>
      <c r="I1631" s="2">
        <f t="shared" si="29"/>
        <v>0</v>
      </c>
    </row>
    <row r="1632" spans="1:9" hidden="1" x14ac:dyDescent="0.25">
      <c r="A1632" s="5">
        <v>511567</v>
      </c>
      <c r="B1632" s="4" t="s">
        <v>582</v>
      </c>
      <c r="C1632" s="3">
        <v>0</v>
      </c>
      <c r="D1632" s="3">
        <v>0</v>
      </c>
      <c r="E1632" s="3">
        <v>0</v>
      </c>
      <c r="F1632" s="3">
        <v>0</v>
      </c>
      <c r="G1632" s="3">
        <v>0</v>
      </c>
      <c r="H1632" s="315">
        <v>0</v>
      </c>
      <c r="I1632" s="2">
        <f t="shared" si="29"/>
        <v>0</v>
      </c>
    </row>
    <row r="1633" spans="1:9" hidden="1" x14ac:dyDescent="0.25">
      <c r="A1633" s="5">
        <v>511568</v>
      </c>
      <c r="B1633" s="4" t="s">
        <v>581</v>
      </c>
      <c r="C1633" s="3">
        <v>0</v>
      </c>
      <c r="D1633" s="3">
        <v>0</v>
      </c>
      <c r="E1633" s="3">
        <v>0</v>
      </c>
      <c r="F1633" s="3">
        <v>0</v>
      </c>
      <c r="G1633" s="3">
        <v>0</v>
      </c>
      <c r="H1633" s="315">
        <v>0</v>
      </c>
      <c r="I1633" s="2">
        <f t="shared" si="29"/>
        <v>0</v>
      </c>
    </row>
    <row r="1634" spans="1:9" hidden="1" x14ac:dyDescent="0.25">
      <c r="A1634" s="5">
        <v>511569</v>
      </c>
      <c r="B1634" s="4" t="s">
        <v>580</v>
      </c>
      <c r="C1634" s="3">
        <v>0</v>
      </c>
      <c r="D1634" s="3">
        <v>0</v>
      </c>
      <c r="E1634" s="3">
        <v>0</v>
      </c>
      <c r="F1634" s="3">
        <v>0</v>
      </c>
      <c r="G1634" s="3">
        <v>0</v>
      </c>
      <c r="H1634" s="315">
        <v>0</v>
      </c>
      <c r="I1634" s="2">
        <f t="shared" si="29"/>
        <v>0</v>
      </c>
    </row>
    <row r="1635" spans="1:9" hidden="1" x14ac:dyDescent="0.25">
      <c r="A1635" s="5">
        <v>512000</v>
      </c>
      <c r="B1635" s="4" t="s">
        <v>579</v>
      </c>
      <c r="C1635" s="3">
        <v>0</v>
      </c>
      <c r="D1635" s="3">
        <v>0</v>
      </c>
      <c r="E1635" s="3">
        <v>0</v>
      </c>
      <c r="F1635" s="3">
        <v>0</v>
      </c>
      <c r="G1635" s="3">
        <v>0</v>
      </c>
      <c r="H1635" s="315">
        <v>0</v>
      </c>
      <c r="I1635" s="2">
        <f t="shared" si="29"/>
        <v>0</v>
      </c>
    </row>
    <row r="1636" spans="1:9" hidden="1" x14ac:dyDescent="0.25">
      <c r="A1636" s="5">
        <v>512005</v>
      </c>
      <c r="B1636" s="4" t="s">
        <v>578</v>
      </c>
      <c r="C1636" s="3">
        <v>0</v>
      </c>
      <c r="D1636" s="3">
        <v>0</v>
      </c>
      <c r="E1636" s="3">
        <v>0</v>
      </c>
      <c r="F1636" s="3">
        <v>0</v>
      </c>
      <c r="G1636" s="3">
        <v>0</v>
      </c>
      <c r="H1636" s="315">
        <v>0</v>
      </c>
      <c r="I1636" s="2">
        <f t="shared" si="29"/>
        <v>0</v>
      </c>
    </row>
    <row r="1637" spans="1:9" hidden="1" x14ac:dyDescent="0.25">
      <c r="A1637" s="5">
        <v>512010</v>
      </c>
      <c r="B1637" s="4" t="s">
        <v>577</v>
      </c>
      <c r="C1637" s="3">
        <v>0</v>
      </c>
      <c r="D1637" s="3">
        <v>0</v>
      </c>
      <c r="E1637" s="3">
        <v>0</v>
      </c>
      <c r="F1637" s="3">
        <v>0</v>
      </c>
      <c r="G1637" s="3">
        <v>0</v>
      </c>
      <c r="H1637" s="315">
        <v>0</v>
      </c>
      <c r="I1637" s="2">
        <f t="shared" si="29"/>
        <v>0</v>
      </c>
    </row>
    <row r="1638" spans="1:9" hidden="1" x14ac:dyDescent="0.25">
      <c r="A1638" s="5">
        <v>512015</v>
      </c>
      <c r="B1638" s="4" t="s">
        <v>576</v>
      </c>
      <c r="C1638" s="3">
        <v>0</v>
      </c>
      <c r="D1638" s="3">
        <v>0</v>
      </c>
      <c r="E1638" s="3">
        <v>0</v>
      </c>
      <c r="F1638" s="3">
        <v>0</v>
      </c>
      <c r="G1638" s="3">
        <v>0</v>
      </c>
      <c r="H1638" s="315">
        <v>0</v>
      </c>
      <c r="I1638" s="2">
        <f t="shared" si="29"/>
        <v>0</v>
      </c>
    </row>
    <row r="1639" spans="1:9" hidden="1" x14ac:dyDescent="0.25">
      <c r="A1639" s="5">
        <v>512020</v>
      </c>
      <c r="B1639" s="4" t="s">
        <v>575</v>
      </c>
      <c r="C1639" s="3">
        <v>0</v>
      </c>
      <c r="D1639" s="3">
        <v>0</v>
      </c>
      <c r="E1639" s="3">
        <v>0</v>
      </c>
      <c r="F1639" s="3">
        <v>0</v>
      </c>
      <c r="G1639" s="3">
        <v>0</v>
      </c>
      <c r="H1639" s="315">
        <v>0</v>
      </c>
      <c r="I1639" s="2">
        <f t="shared" si="29"/>
        <v>0</v>
      </c>
    </row>
    <row r="1640" spans="1:9" hidden="1" x14ac:dyDescent="0.25">
      <c r="A1640" s="5">
        <v>512025</v>
      </c>
      <c r="B1640" s="4" t="s">
        <v>574</v>
      </c>
      <c r="C1640" s="3">
        <v>0</v>
      </c>
      <c r="D1640" s="3">
        <v>0</v>
      </c>
      <c r="E1640" s="3">
        <v>0</v>
      </c>
      <c r="F1640" s="3">
        <v>0</v>
      </c>
      <c r="G1640" s="3">
        <v>0</v>
      </c>
      <c r="H1640" s="315">
        <v>0</v>
      </c>
      <c r="I1640" s="2">
        <f t="shared" si="29"/>
        <v>0</v>
      </c>
    </row>
    <row r="1641" spans="1:9" hidden="1" x14ac:dyDescent="0.25">
      <c r="A1641" s="5">
        <v>512030</v>
      </c>
      <c r="B1641" s="4" t="s">
        <v>573</v>
      </c>
      <c r="C1641" s="3">
        <v>0</v>
      </c>
      <c r="D1641" s="3">
        <v>0</v>
      </c>
      <c r="E1641" s="3">
        <v>0</v>
      </c>
      <c r="F1641" s="3">
        <v>0</v>
      </c>
      <c r="G1641" s="3">
        <v>0</v>
      </c>
      <c r="H1641" s="315">
        <v>0</v>
      </c>
      <c r="I1641" s="2">
        <f t="shared" si="29"/>
        <v>0</v>
      </c>
    </row>
    <row r="1642" spans="1:9" x14ac:dyDescent="0.25">
      <c r="A1642" s="5">
        <v>512500</v>
      </c>
      <c r="B1642" s="4" t="s">
        <v>572</v>
      </c>
      <c r="C1642" s="3">
        <v>306766774.43000001</v>
      </c>
      <c r="D1642" s="3">
        <v>304213643.63999999</v>
      </c>
      <c r="E1642" s="3">
        <v>295335497</v>
      </c>
      <c r="F1642" s="3">
        <v>215036758</v>
      </c>
      <c r="G1642" s="3">
        <v>197154386</v>
      </c>
      <c r="H1642" s="315">
        <v>156963177</v>
      </c>
      <c r="I1642" s="2">
        <f t="shared" si="29"/>
        <v>306766774.43000001</v>
      </c>
    </row>
    <row r="1643" spans="1:9" x14ac:dyDescent="0.25">
      <c r="A1643" s="5">
        <v>512505</v>
      </c>
      <c r="B1643" s="4" t="s">
        <v>571</v>
      </c>
      <c r="C1643" s="3">
        <v>176351437.53</v>
      </c>
      <c r="D1643" s="3">
        <v>176351415.63999999</v>
      </c>
      <c r="E1643" s="3">
        <v>157995090</v>
      </c>
      <c r="F1643" s="3">
        <v>102926165</v>
      </c>
      <c r="G1643" s="3">
        <v>102926172</v>
      </c>
      <c r="H1643" s="315">
        <v>85771810</v>
      </c>
      <c r="I1643" s="2">
        <f t="shared" si="29"/>
        <v>176351437.53</v>
      </c>
    </row>
    <row r="1644" spans="1:9" x14ac:dyDescent="0.25">
      <c r="A1644" s="5">
        <v>512510</v>
      </c>
      <c r="B1644" s="4" t="s">
        <v>570</v>
      </c>
      <c r="C1644" s="3">
        <v>89217871.900000006</v>
      </c>
      <c r="D1644" s="3">
        <v>80247886</v>
      </c>
      <c r="E1644" s="3">
        <v>79850912</v>
      </c>
      <c r="F1644" s="3">
        <v>67999454</v>
      </c>
      <c r="G1644" s="3">
        <v>50380432</v>
      </c>
      <c r="H1644" s="315">
        <v>36585604</v>
      </c>
      <c r="I1644" s="2">
        <f t="shared" si="29"/>
        <v>89217871.900000006</v>
      </c>
    </row>
    <row r="1645" spans="1:9" x14ac:dyDescent="0.25">
      <c r="A1645" s="5">
        <v>512515</v>
      </c>
      <c r="B1645" s="4" t="s">
        <v>569</v>
      </c>
      <c r="C1645" s="3">
        <v>29310372</v>
      </c>
      <c r="D1645" s="3">
        <v>35482342</v>
      </c>
      <c r="E1645" s="3">
        <v>45180525</v>
      </c>
      <c r="F1645" s="3">
        <v>31540949</v>
      </c>
      <c r="G1645" s="3">
        <v>31255506</v>
      </c>
      <c r="H1645" s="315">
        <v>26154700</v>
      </c>
      <c r="I1645" s="2">
        <f t="shared" si="29"/>
        <v>45180525</v>
      </c>
    </row>
    <row r="1646" spans="1:9" hidden="1" x14ac:dyDescent="0.25">
      <c r="A1646" s="5">
        <v>512520</v>
      </c>
      <c r="B1646" s="4" t="s">
        <v>568</v>
      </c>
      <c r="C1646" s="3">
        <v>0</v>
      </c>
      <c r="D1646" s="3">
        <v>0</v>
      </c>
      <c r="E1646" s="3">
        <v>0</v>
      </c>
      <c r="F1646" s="3">
        <v>0</v>
      </c>
      <c r="G1646" s="3">
        <v>0</v>
      </c>
      <c r="H1646" s="315">
        <v>0</v>
      </c>
      <c r="I1646" s="2">
        <f t="shared" si="29"/>
        <v>0</v>
      </c>
    </row>
    <row r="1647" spans="1:9" hidden="1" x14ac:dyDescent="0.25">
      <c r="A1647" s="5">
        <v>512525</v>
      </c>
      <c r="B1647" s="4" t="s">
        <v>567</v>
      </c>
      <c r="C1647" s="3">
        <v>0</v>
      </c>
      <c r="D1647" s="3">
        <v>0</v>
      </c>
      <c r="E1647" s="3">
        <v>0</v>
      </c>
      <c r="F1647" s="3">
        <v>0</v>
      </c>
      <c r="G1647" s="3">
        <v>0</v>
      </c>
      <c r="H1647" s="315">
        <v>0</v>
      </c>
      <c r="I1647" s="2">
        <f t="shared" si="29"/>
        <v>0</v>
      </c>
    </row>
    <row r="1648" spans="1:9" hidden="1" x14ac:dyDescent="0.25">
      <c r="A1648" s="5">
        <v>512526</v>
      </c>
      <c r="B1648" s="4" t="s">
        <v>566</v>
      </c>
      <c r="C1648" s="3">
        <v>0</v>
      </c>
      <c r="D1648" s="3">
        <v>0</v>
      </c>
      <c r="E1648" s="3">
        <v>0</v>
      </c>
      <c r="F1648" s="3">
        <v>0</v>
      </c>
      <c r="G1648" s="3">
        <v>0</v>
      </c>
      <c r="H1648" s="315">
        <v>0</v>
      </c>
      <c r="I1648" s="2">
        <f t="shared" si="29"/>
        <v>0</v>
      </c>
    </row>
    <row r="1649" spans="1:9" hidden="1" x14ac:dyDescent="0.25">
      <c r="A1649" s="5">
        <v>512528</v>
      </c>
      <c r="B1649" s="4" t="s">
        <v>565</v>
      </c>
      <c r="C1649" s="3">
        <v>0</v>
      </c>
      <c r="D1649" s="3">
        <v>0</v>
      </c>
      <c r="E1649" s="3">
        <v>0</v>
      </c>
      <c r="F1649" s="3">
        <v>0</v>
      </c>
      <c r="G1649" s="3">
        <v>0</v>
      </c>
      <c r="H1649" s="315">
        <v>0</v>
      </c>
      <c r="I1649" s="2">
        <f t="shared" si="29"/>
        <v>0</v>
      </c>
    </row>
    <row r="1650" spans="1:9" hidden="1" x14ac:dyDescent="0.25">
      <c r="A1650" s="5">
        <v>512529</v>
      </c>
      <c r="B1650" s="4" t="s">
        <v>564</v>
      </c>
      <c r="C1650" s="3">
        <v>0</v>
      </c>
      <c r="D1650" s="3">
        <v>0</v>
      </c>
      <c r="E1650" s="3">
        <v>0</v>
      </c>
      <c r="F1650" s="3">
        <v>0</v>
      </c>
      <c r="G1650" s="3">
        <v>0</v>
      </c>
      <c r="H1650" s="315">
        <v>0</v>
      </c>
      <c r="I1650" s="2">
        <f t="shared" si="29"/>
        <v>0</v>
      </c>
    </row>
    <row r="1651" spans="1:9" hidden="1" x14ac:dyDescent="0.25">
      <c r="A1651" s="5">
        <v>512530</v>
      </c>
      <c r="B1651" s="4" t="s">
        <v>563</v>
      </c>
      <c r="C1651" s="3">
        <v>0</v>
      </c>
      <c r="D1651" s="3">
        <v>0</v>
      </c>
      <c r="E1651" s="3">
        <v>0</v>
      </c>
      <c r="F1651" s="3">
        <v>0</v>
      </c>
      <c r="G1651" s="3">
        <v>0</v>
      </c>
      <c r="H1651" s="315">
        <v>0</v>
      </c>
      <c r="I1651" s="2">
        <f t="shared" si="29"/>
        <v>0</v>
      </c>
    </row>
    <row r="1652" spans="1:9" hidden="1" x14ac:dyDescent="0.25">
      <c r="A1652" s="5">
        <v>512535</v>
      </c>
      <c r="B1652" s="4" t="s">
        <v>562</v>
      </c>
      <c r="C1652" s="3">
        <v>0</v>
      </c>
      <c r="D1652" s="3">
        <v>0</v>
      </c>
      <c r="E1652" s="3">
        <v>0</v>
      </c>
      <c r="F1652" s="3">
        <v>0</v>
      </c>
      <c r="G1652" s="3">
        <v>0</v>
      </c>
      <c r="H1652" s="315">
        <v>0</v>
      </c>
      <c r="I1652" s="2">
        <f t="shared" si="29"/>
        <v>0</v>
      </c>
    </row>
    <row r="1653" spans="1:9" hidden="1" x14ac:dyDescent="0.25">
      <c r="A1653" s="5">
        <v>512540</v>
      </c>
      <c r="B1653" s="4" t="s">
        <v>561</v>
      </c>
      <c r="C1653" s="3">
        <v>0</v>
      </c>
      <c r="D1653" s="3">
        <v>0</v>
      </c>
      <c r="E1653" s="3">
        <v>0</v>
      </c>
      <c r="F1653" s="3">
        <v>0</v>
      </c>
      <c r="G1653" s="3">
        <v>0</v>
      </c>
      <c r="H1653" s="315">
        <v>0</v>
      </c>
      <c r="I1653" s="2">
        <f t="shared" si="29"/>
        <v>0</v>
      </c>
    </row>
    <row r="1654" spans="1:9" x14ac:dyDescent="0.25">
      <c r="A1654" s="5">
        <v>512545</v>
      </c>
      <c r="B1654" s="4" t="s">
        <v>560</v>
      </c>
      <c r="C1654" s="3">
        <v>11887093</v>
      </c>
      <c r="D1654" s="3">
        <v>12132000</v>
      </c>
      <c r="E1654" s="3">
        <v>12308970</v>
      </c>
      <c r="F1654" s="3">
        <v>12570190</v>
      </c>
      <c r="G1654" s="3">
        <v>12592276</v>
      </c>
      <c r="H1654" s="315">
        <v>8451063</v>
      </c>
      <c r="I1654" s="2">
        <f t="shared" si="29"/>
        <v>12592276</v>
      </c>
    </row>
    <row r="1655" spans="1:9" hidden="1" x14ac:dyDescent="0.25">
      <c r="A1655" s="5">
        <v>512550</v>
      </c>
      <c r="B1655" s="4" t="s">
        <v>559</v>
      </c>
      <c r="C1655" s="3">
        <v>0</v>
      </c>
      <c r="D1655" s="3">
        <v>0</v>
      </c>
      <c r="E1655" s="3">
        <v>0</v>
      </c>
      <c r="F1655" s="3">
        <v>0</v>
      </c>
      <c r="G1655" s="3">
        <v>0</v>
      </c>
      <c r="H1655" s="315">
        <v>0</v>
      </c>
      <c r="I1655" s="2">
        <f t="shared" si="29"/>
        <v>0</v>
      </c>
    </row>
    <row r="1656" spans="1:9" hidden="1" x14ac:dyDescent="0.25">
      <c r="A1656" s="5">
        <v>512555</v>
      </c>
      <c r="B1656" s="4" t="s">
        <v>558</v>
      </c>
      <c r="C1656" s="3">
        <v>0</v>
      </c>
      <c r="D1656" s="3">
        <v>0</v>
      </c>
      <c r="E1656" s="3">
        <v>0</v>
      </c>
      <c r="F1656" s="3">
        <v>0</v>
      </c>
      <c r="G1656" s="3">
        <v>0</v>
      </c>
      <c r="H1656" s="315">
        <v>0</v>
      </c>
      <c r="I1656" s="2">
        <f t="shared" si="29"/>
        <v>0</v>
      </c>
    </row>
    <row r="1657" spans="1:9" hidden="1" x14ac:dyDescent="0.25">
      <c r="A1657" s="5">
        <v>512560</v>
      </c>
      <c r="B1657" s="4" t="s">
        <v>557</v>
      </c>
      <c r="C1657" s="3">
        <v>0</v>
      </c>
      <c r="D1657" s="3">
        <v>0</v>
      </c>
      <c r="E1657" s="3">
        <v>0</v>
      </c>
      <c r="F1657" s="3">
        <v>0</v>
      </c>
      <c r="G1657" s="3">
        <v>0</v>
      </c>
      <c r="H1657" s="315">
        <v>0</v>
      </c>
      <c r="I1657" s="2">
        <f t="shared" si="29"/>
        <v>0</v>
      </c>
    </row>
    <row r="1658" spans="1:9" hidden="1" x14ac:dyDescent="0.25">
      <c r="A1658" s="5">
        <v>512565</v>
      </c>
      <c r="B1658" s="4" t="s">
        <v>556</v>
      </c>
      <c r="C1658" s="3">
        <v>0</v>
      </c>
      <c r="D1658" s="3">
        <v>0</v>
      </c>
      <c r="E1658" s="3">
        <v>0</v>
      </c>
      <c r="F1658" s="3">
        <v>0</v>
      </c>
      <c r="G1658" s="3">
        <v>0</v>
      </c>
      <c r="H1658" s="315">
        <v>0</v>
      </c>
      <c r="I1658" s="2">
        <f t="shared" si="29"/>
        <v>0</v>
      </c>
    </row>
    <row r="1659" spans="1:9" hidden="1" x14ac:dyDescent="0.25">
      <c r="A1659" s="5">
        <v>512570</v>
      </c>
      <c r="B1659" s="4" t="s">
        <v>555</v>
      </c>
      <c r="C1659" s="3">
        <v>0</v>
      </c>
      <c r="D1659" s="3">
        <v>0</v>
      </c>
      <c r="E1659" s="3">
        <v>0</v>
      </c>
      <c r="F1659" s="3">
        <v>0</v>
      </c>
      <c r="G1659" s="3">
        <v>0</v>
      </c>
      <c r="H1659" s="315">
        <v>0</v>
      </c>
      <c r="I1659" s="2">
        <f t="shared" si="29"/>
        <v>0</v>
      </c>
    </row>
    <row r="1660" spans="1:9" hidden="1" x14ac:dyDescent="0.25">
      <c r="A1660" s="5">
        <v>512575</v>
      </c>
      <c r="B1660" s="4" t="s">
        <v>554</v>
      </c>
      <c r="C1660" s="3">
        <v>0</v>
      </c>
      <c r="D1660" s="3">
        <v>0</v>
      </c>
      <c r="E1660" s="3">
        <v>0</v>
      </c>
      <c r="F1660" s="3">
        <v>0</v>
      </c>
      <c r="G1660" s="3">
        <v>0</v>
      </c>
      <c r="H1660" s="315">
        <v>0</v>
      </c>
      <c r="I1660" s="2">
        <f t="shared" si="29"/>
        <v>0</v>
      </c>
    </row>
    <row r="1661" spans="1:9" hidden="1" x14ac:dyDescent="0.25">
      <c r="A1661" s="5">
        <v>512580</v>
      </c>
      <c r="B1661" s="4" t="s">
        <v>553</v>
      </c>
      <c r="C1661" s="3">
        <v>0</v>
      </c>
      <c r="D1661" s="3">
        <v>0</v>
      </c>
      <c r="E1661" s="3">
        <v>0</v>
      </c>
      <c r="F1661" s="3">
        <v>0</v>
      </c>
      <c r="G1661" s="3">
        <v>0</v>
      </c>
      <c r="H1661" s="315">
        <v>0</v>
      </c>
      <c r="I1661" s="2">
        <f t="shared" si="29"/>
        <v>0</v>
      </c>
    </row>
    <row r="1662" spans="1:9" hidden="1" x14ac:dyDescent="0.25">
      <c r="A1662" s="5">
        <v>512585</v>
      </c>
      <c r="B1662" s="4" t="s">
        <v>552</v>
      </c>
      <c r="C1662" s="3">
        <v>0</v>
      </c>
      <c r="D1662" s="3">
        <v>0</v>
      </c>
      <c r="E1662" s="3">
        <v>0</v>
      </c>
      <c r="F1662" s="3">
        <v>0</v>
      </c>
      <c r="G1662" s="3">
        <v>0</v>
      </c>
      <c r="H1662" s="315">
        <v>0</v>
      </c>
      <c r="I1662" s="2">
        <f t="shared" si="29"/>
        <v>0</v>
      </c>
    </row>
    <row r="1663" spans="1:9" hidden="1" x14ac:dyDescent="0.25">
      <c r="A1663" s="5">
        <v>513000</v>
      </c>
      <c r="B1663" s="4" t="s">
        <v>551</v>
      </c>
      <c r="C1663" s="3">
        <v>0</v>
      </c>
      <c r="D1663" s="3">
        <v>0</v>
      </c>
      <c r="E1663" s="3">
        <v>0</v>
      </c>
      <c r="F1663" s="3">
        <v>0</v>
      </c>
      <c r="G1663" s="3">
        <v>0</v>
      </c>
      <c r="H1663" s="315">
        <v>0</v>
      </c>
      <c r="I1663" s="2">
        <f t="shared" si="29"/>
        <v>0</v>
      </c>
    </row>
    <row r="1664" spans="1:9" hidden="1" x14ac:dyDescent="0.25">
      <c r="A1664" s="5">
        <v>513500</v>
      </c>
      <c r="B1664" s="4" t="s">
        <v>550</v>
      </c>
      <c r="C1664" s="3">
        <v>0</v>
      </c>
      <c r="D1664" s="3">
        <v>0</v>
      </c>
      <c r="E1664" s="3">
        <v>0</v>
      </c>
      <c r="F1664" s="3">
        <v>0</v>
      </c>
      <c r="G1664" s="3">
        <v>0</v>
      </c>
      <c r="H1664" s="315">
        <v>0</v>
      </c>
      <c r="I1664" s="2">
        <f t="shared" si="29"/>
        <v>0</v>
      </c>
    </row>
    <row r="1665" spans="1:9" hidden="1" x14ac:dyDescent="0.25">
      <c r="A1665" s="5">
        <v>514000</v>
      </c>
      <c r="B1665" s="4" t="s">
        <v>549</v>
      </c>
      <c r="C1665" s="3">
        <v>0</v>
      </c>
      <c r="D1665" s="3">
        <v>0</v>
      </c>
      <c r="E1665" s="3">
        <v>0</v>
      </c>
      <c r="F1665" s="3">
        <v>0</v>
      </c>
      <c r="G1665" s="3">
        <v>0</v>
      </c>
      <c r="H1665" s="315">
        <v>0</v>
      </c>
      <c r="I1665" s="2">
        <f t="shared" si="29"/>
        <v>0</v>
      </c>
    </row>
    <row r="1666" spans="1:9" x14ac:dyDescent="0.25">
      <c r="A1666" s="5">
        <v>520000</v>
      </c>
      <c r="B1666" s="4" t="s">
        <v>548</v>
      </c>
      <c r="C1666" s="3">
        <v>1391732668.74</v>
      </c>
      <c r="D1666" s="3">
        <v>1361953895.1400001</v>
      </c>
      <c r="E1666" s="3">
        <v>1519991713.75</v>
      </c>
      <c r="F1666" s="3">
        <v>547778343.14999998</v>
      </c>
      <c r="G1666" s="3">
        <v>527246871.52999997</v>
      </c>
      <c r="H1666" s="315">
        <v>282882545.55000001</v>
      </c>
      <c r="I1666" s="2">
        <f t="shared" si="29"/>
        <v>1519991713.75</v>
      </c>
    </row>
    <row r="1667" spans="1:9" hidden="1" x14ac:dyDescent="0.25">
      <c r="A1667" s="5">
        <v>520500</v>
      </c>
      <c r="B1667" s="4" t="s">
        <v>547</v>
      </c>
      <c r="C1667" s="3">
        <v>0</v>
      </c>
      <c r="D1667" s="3">
        <v>0</v>
      </c>
      <c r="E1667" s="3">
        <v>0</v>
      </c>
      <c r="F1667" s="3">
        <v>0</v>
      </c>
      <c r="G1667" s="3">
        <v>0</v>
      </c>
      <c r="H1667" s="315">
        <v>0</v>
      </c>
      <c r="I1667" s="2">
        <f t="shared" si="29"/>
        <v>0</v>
      </c>
    </row>
    <row r="1668" spans="1:9" hidden="1" x14ac:dyDescent="0.25">
      <c r="A1668" s="5">
        <v>520505</v>
      </c>
      <c r="B1668" s="4" t="s">
        <v>546</v>
      </c>
      <c r="C1668" s="3">
        <v>0</v>
      </c>
      <c r="D1668" s="3">
        <v>0</v>
      </c>
      <c r="E1668" s="3">
        <v>0</v>
      </c>
      <c r="F1668" s="3">
        <v>0</v>
      </c>
      <c r="G1668" s="3">
        <v>0</v>
      </c>
      <c r="H1668" s="315">
        <v>0</v>
      </c>
      <c r="I1668" s="2">
        <f t="shared" ref="I1668:I1731" si="30">MAX(C1668:H1668)</f>
        <v>0</v>
      </c>
    </row>
    <row r="1669" spans="1:9" hidden="1" x14ac:dyDescent="0.25">
      <c r="A1669" s="5">
        <v>520510</v>
      </c>
      <c r="B1669" s="4" t="s">
        <v>545</v>
      </c>
      <c r="C1669" s="3">
        <v>0</v>
      </c>
      <c r="D1669" s="3">
        <v>0</v>
      </c>
      <c r="E1669" s="3">
        <v>0</v>
      </c>
      <c r="F1669" s="3">
        <v>0</v>
      </c>
      <c r="G1669" s="3">
        <v>0</v>
      </c>
      <c r="H1669" s="315">
        <v>0</v>
      </c>
      <c r="I1669" s="2">
        <f t="shared" si="30"/>
        <v>0</v>
      </c>
    </row>
    <row r="1670" spans="1:9" hidden="1" x14ac:dyDescent="0.25">
      <c r="A1670" s="5">
        <v>520515</v>
      </c>
      <c r="B1670" s="4" t="s">
        <v>544</v>
      </c>
      <c r="C1670" s="3">
        <v>0</v>
      </c>
      <c r="D1670" s="3">
        <v>0</v>
      </c>
      <c r="E1670" s="3">
        <v>0</v>
      </c>
      <c r="F1670" s="3">
        <v>0</v>
      </c>
      <c r="G1670" s="3">
        <v>0</v>
      </c>
      <c r="H1670" s="315">
        <v>0</v>
      </c>
      <c r="I1670" s="2">
        <f t="shared" si="30"/>
        <v>0</v>
      </c>
    </row>
    <row r="1671" spans="1:9" hidden="1" x14ac:dyDescent="0.25">
      <c r="A1671" s="5">
        <v>520520</v>
      </c>
      <c r="B1671" s="4" t="s">
        <v>543</v>
      </c>
      <c r="C1671" s="3">
        <v>0</v>
      </c>
      <c r="D1671" s="3">
        <v>0</v>
      </c>
      <c r="E1671" s="3">
        <v>0</v>
      </c>
      <c r="F1671" s="3">
        <v>0</v>
      </c>
      <c r="G1671" s="3">
        <v>0</v>
      </c>
      <c r="H1671" s="315">
        <v>0</v>
      </c>
      <c r="I1671" s="2">
        <f t="shared" si="30"/>
        <v>0</v>
      </c>
    </row>
    <row r="1672" spans="1:9" hidden="1" x14ac:dyDescent="0.25">
      <c r="A1672" s="5">
        <v>520525</v>
      </c>
      <c r="B1672" s="4" t="s">
        <v>542</v>
      </c>
      <c r="C1672" s="3">
        <v>0</v>
      </c>
      <c r="D1672" s="3">
        <v>0</v>
      </c>
      <c r="E1672" s="3">
        <v>0</v>
      </c>
      <c r="F1672" s="3">
        <v>0</v>
      </c>
      <c r="G1672" s="3">
        <v>0</v>
      </c>
      <c r="H1672" s="315">
        <v>0</v>
      </c>
      <c r="I1672" s="2">
        <f t="shared" si="30"/>
        <v>0</v>
      </c>
    </row>
    <row r="1673" spans="1:9" hidden="1" x14ac:dyDescent="0.25">
      <c r="A1673" s="5">
        <v>520530</v>
      </c>
      <c r="B1673" s="4" t="s">
        <v>541</v>
      </c>
      <c r="C1673" s="3">
        <v>0</v>
      </c>
      <c r="D1673" s="3">
        <v>0</v>
      </c>
      <c r="E1673" s="3">
        <v>0</v>
      </c>
      <c r="F1673" s="3">
        <v>0</v>
      </c>
      <c r="G1673" s="3">
        <v>0</v>
      </c>
      <c r="H1673" s="315">
        <v>0</v>
      </c>
      <c r="I1673" s="2">
        <f t="shared" si="30"/>
        <v>0</v>
      </c>
    </row>
    <row r="1674" spans="1:9" hidden="1" x14ac:dyDescent="0.25">
      <c r="A1674" s="5">
        <v>520535</v>
      </c>
      <c r="B1674" s="4" t="s">
        <v>540</v>
      </c>
      <c r="C1674" s="3">
        <v>0</v>
      </c>
      <c r="D1674" s="3">
        <v>0</v>
      </c>
      <c r="E1674" s="3">
        <v>0</v>
      </c>
      <c r="F1674" s="3">
        <v>0</v>
      </c>
      <c r="G1674" s="3">
        <v>0</v>
      </c>
      <c r="H1674" s="315">
        <v>0</v>
      </c>
      <c r="I1674" s="2">
        <f t="shared" si="30"/>
        <v>0</v>
      </c>
    </row>
    <row r="1675" spans="1:9" hidden="1" x14ac:dyDescent="0.25">
      <c r="A1675" s="5">
        <v>520540</v>
      </c>
      <c r="B1675" s="4" t="s">
        <v>539</v>
      </c>
      <c r="C1675" s="3">
        <v>0</v>
      </c>
      <c r="D1675" s="3">
        <v>0</v>
      </c>
      <c r="E1675" s="3">
        <v>0</v>
      </c>
      <c r="F1675" s="3">
        <v>0</v>
      </c>
      <c r="G1675" s="3">
        <v>0</v>
      </c>
      <c r="H1675" s="315">
        <v>0</v>
      </c>
      <c r="I1675" s="2">
        <f t="shared" si="30"/>
        <v>0</v>
      </c>
    </row>
    <row r="1676" spans="1:9" hidden="1" x14ac:dyDescent="0.25">
      <c r="A1676" s="5">
        <v>520545</v>
      </c>
      <c r="B1676" s="4" t="s">
        <v>538</v>
      </c>
      <c r="C1676" s="3">
        <v>0</v>
      </c>
      <c r="D1676" s="3">
        <v>0</v>
      </c>
      <c r="E1676" s="3">
        <v>0</v>
      </c>
      <c r="F1676" s="3">
        <v>0</v>
      </c>
      <c r="G1676" s="3">
        <v>0</v>
      </c>
      <c r="H1676" s="315">
        <v>0</v>
      </c>
      <c r="I1676" s="2">
        <f t="shared" si="30"/>
        <v>0</v>
      </c>
    </row>
    <row r="1677" spans="1:9" hidden="1" x14ac:dyDescent="0.25">
      <c r="A1677" s="5">
        <v>520546</v>
      </c>
      <c r="B1677" s="4" t="s">
        <v>537</v>
      </c>
      <c r="C1677" s="3">
        <v>0</v>
      </c>
      <c r="D1677" s="3">
        <v>0</v>
      </c>
      <c r="E1677" s="3">
        <v>0</v>
      </c>
      <c r="F1677" s="3">
        <v>0</v>
      </c>
      <c r="G1677" s="3">
        <v>0</v>
      </c>
      <c r="H1677" s="315">
        <v>0</v>
      </c>
      <c r="I1677" s="2">
        <f t="shared" si="30"/>
        <v>0</v>
      </c>
    </row>
    <row r="1678" spans="1:9" hidden="1" x14ac:dyDescent="0.25">
      <c r="A1678" s="5">
        <v>520547</v>
      </c>
      <c r="B1678" s="4" t="s">
        <v>536</v>
      </c>
      <c r="C1678" s="3">
        <v>0</v>
      </c>
      <c r="D1678" s="3">
        <v>0</v>
      </c>
      <c r="E1678" s="3">
        <v>0</v>
      </c>
      <c r="F1678" s="3">
        <v>0</v>
      </c>
      <c r="G1678" s="3">
        <v>0</v>
      </c>
      <c r="H1678" s="315">
        <v>0</v>
      </c>
      <c r="I1678" s="2">
        <f t="shared" si="30"/>
        <v>0</v>
      </c>
    </row>
    <row r="1679" spans="1:9" hidden="1" x14ac:dyDescent="0.25">
      <c r="A1679" s="5">
        <v>520550</v>
      </c>
      <c r="B1679" s="4" t="s">
        <v>165</v>
      </c>
      <c r="C1679" s="3">
        <v>0</v>
      </c>
      <c r="D1679" s="3">
        <v>0</v>
      </c>
      <c r="E1679" s="3">
        <v>0</v>
      </c>
      <c r="F1679" s="3">
        <v>0</v>
      </c>
      <c r="G1679" s="3">
        <v>0</v>
      </c>
      <c r="H1679" s="315">
        <v>0</v>
      </c>
      <c r="I1679" s="2">
        <f t="shared" si="30"/>
        <v>0</v>
      </c>
    </row>
    <row r="1680" spans="1:9" hidden="1" x14ac:dyDescent="0.25">
      <c r="A1680" s="5">
        <v>520555</v>
      </c>
      <c r="B1680" s="4" t="s">
        <v>164</v>
      </c>
      <c r="C1680" s="3">
        <v>0</v>
      </c>
      <c r="D1680" s="3">
        <v>0</v>
      </c>
      <c r="E1680" s="3">
        <v>0</v>
      </c>
      <c r="F1680" s="3">
        <v>0</v>
      </c>
      <c r="G1680" s="3">
        <v>0</v>
      </c>
      <c r="H1680" s="315">
        <v>0</v>
      </c>
      <c r="I1680" s="2">
        <f t="shared" si="30"/>
        <v>0</v>
      </c>
    </row>
    <row r="1681" spans="1:9" hidden="1" x14ac:dyDescent="0.25">
      <c r="A1681" s="5">
        <v>520560</v>
      </c>
      <c r="B1681" s="4" t="s">
        <v>516</v>
      </c>
      <c r="C1681" s="3">
        <v>0</v>
      </c>
      <c r="D1681" s="3">
        <v>0</v>
      </c>
      <c r="E1681" s="3">
        <v>0</v>
      </c>
      <c r="F1681" s="3">
        <v>0</v>
      </c>
      <c r="G1681" s="3">
        <v>0</v>
      </c>
      <c r="H1681" s="315">
        <v>0</v>
      </c>
      <c r="I1681" s="2">
        <f t="shared" si="30"/>
        <v>0</v>
      </c>
    </row>
    <row r="1682" spans="1:9" hidden="1" x14ac:dyDescent="0.25">
      <c r="A1682" s="5">
        <v>520565</v>
      </c>
      <c r="B1682" s="4" t="s">
        <v>515</v>
      </c>
      <c r="C1682" s="3">
        <v>0</v>
      </c>
      <c r="D1682" s="3">
        <v>0</v>
      </c>
      <c r="E1682" s="3">
        <v>0</v>
      </c>
      <c r="F1682" s="3">
        <v>0</v>
      </c>
      <c r="G1682" s="3">
        <v>0</v>
      </c>
      <c r="H1682" s="315">
        <v>0</v>
      </c>
      <c r="I1682" s="2">
        <f t="shared" si="30"/>
        <v>0</v>
      </c>
    </row>
    <row r="1683" spans="1:9" hidden="1" x14ac:dyDescent="0.25">
      <c r="A1683" s="5">
        <v>520570</v>
      </c>
      <c r="B1683" s="4" t="s">
        <v>514</v>
      </c>
      <c r="C1683" s="3">
        <v>0</v>
      </c>
      <c r="D1683" s="3">
        <v>0</v>
      </c>
      <c r="E1683" s="3">
        <v>0</v>
      </c>
      <c r="F1683" s="3">
        <v>0</v>
      </c>
      <c r="G1683" s="3">
        <v>0</v>
      </c>
      <c r="H1683" s="315">
        <v>0</v>
      </c>
      <c r="I1683" s="2">
        <f t="shared" si="30"/>
        <v>0</v>
      </c>
    </row>
    <row r="1684" spans="1:9" x14ac:dyDescent="0.25">
      <c r="A1684" s="5">
        <v>521000</v>
      </c>
      <c r="B1684" s="4" t="s">
        <v>535</v>
      </c>
      <c r="C1684" s="3">
        <v>1391732668.74</v>
      </c>
      <c r="D1684" s="3">
        <v>1361953895.1400001</v>
      </c>
      <c r="E1684" s="3">
        <v>946501371.53999996</v>
      </c>
      <c r="F1684" s="3">
        <v>547778343.14999998</v>
      </c>
      <c r="G1684" s="3">
        <v>527246871.52999997</v>
      </c>
      <c r="H1684" s="315">
        <v>282882545.55000001</v>
      </c>
      <c r="I1684" s="2">
        <f t="shared" si="30"/>
        <v>1391732668.74</v>
      </c>
    </row>
    <row r="1685" spans="1:9" x14ac:dyDescent="0.25">
      <c r="A1685" s="5">
        <v>521005</v>
      </c>
      <c r="B1685" s="4" t="s">
        <v>534</v>
      </c>
      <c r="C1685" s="3">
        <v>1391732668.74</v>
      </c>
      <c r="D1685" s="3">
        <v>1361953895.1400001</v>
      </c>
      <c r="E1685" s="3">
        <v>946501371.53999996</v>
      </c>
      <c r="F1685" s="3">
        <v>547778343.14999998</v>
      </c>
      <c r="G1685" s="3">
        <v>527246871.52999997</v>
      </c>
      <c r="H1685" s="315">
        <v>282882545.55000001</v>
      </c>
      <c r="I1685" s="2">
        <f t="shared" si="30"/>
        <v>1391732668.74</v>
      </c>
    </row>
    <row r="1686" spans="1:9" hidden="1" x14ac:dyDescent="0.25">
      <c r="A1686" s="5">
        <v>521010</v>
      </c>
      <c r="B1686" s="4" t="s">
        <v>533</v>
      </c>
      <c r="C1686" s="3">
        <v>0</v>
      </c>
      <c r="D1686" s="3">
        <v>0</v>
      </c>
      <c r="E1686" s="3">
        <v>0</v>
      </c>
      <c r="F1686" s="3">
        <v>0</v>
      </c>
      <c r="G1686" s="3">
        <v>0</v>
      </c>
      <c r="H1686" s="315">
        <v>0</v>
      </c>
      <c r="I1686" s="2">
        <f t="shared" si="30"/>
        <v>0</v>
      </c>
    </row>
    <row r="1687" spans="1:9" hidden="1" x14ac:dyDescent="0.25">
      <c r="A1687" s="5">
        <v>521015</v>
      </c>
      <c r="B1687" s="4" t="s">
        <v>532</v>
      </c>
      <c r="C1687" s="3">
        <v>0</v>
      </c>
      <c r="D1687" s="3">
        <v>0</v>
      </c>
      <c r="E1687" s="3">
        <v>0</v>
      </c>
      <c r="F1687" s="3">
        <v>0</v>
      </c>
      <c r="G1687" s="3">
        <v>0</v>
      </c>
      <c r="H1687" s="315">
        <v>0</v>
      </c>
      <c r="I1687" s="2">
        <f t="shared" si="30"/>
        <v>0</v>
      </c>
    </row>
    <row r="1688" spans="1:9" hidden="1" x14ac:dyDescent="0.25">
      <c r="A1688" s="5">
        <v>521020</v>
      </c>
      <c r="B1688" s="4" t="s">
        <v>483</v>
      </c>
      <c r="C1688" s="3">
        <v>0</v>
      </c>
      <c r="D1688" s="3">
        <v>0</v>
      </c>
      <c r="E1688" s="3">
        <v>0</v>
      </c>
      <c r="F1688" s="3">
        <v>0</v>
      </c>
      <c r="G1688" s="3">
        <v>0</v>
      </c>
      <c r="H1688" s="315">
        <v>0</v>
      </c>
      <c r="I1688" s="2">
        <f t="shared" si="30"/>
        <v>0</v>
      </c>
    </row>
    <row r="1689" spans="1:9" hidden="1" x14ac:dyDescent="0.25">
      <c r="A1689" s="5">
        <v>521025</v>
      </c>
      <c r="B1689" s="4" t="s">
        <v>531</v>
      </c>
      <c r="C1689" s="3">
        <v>0</v>
      </c>
      <c r="D1689" s="3">
        <v>0</v>
      </c>
      <c r="E1689" s="3">
        <v>0</v>
      </c>
      <c r="F1689" s="3">
        <v>0</v>
      </c>
      <c r="G1689" s="3">
        <v>0</v>
      </c>
      <c r="H1689" s="315">
        <v>0</v>
      </c>
      <c r="I1689" s="2">
        <f t="shared" si="30"/>
        <v>0</v>
      </c>
    </row>
    <row r="1690" spans="1:9" hidden="1" x14ac:dyDescent="0.25">
      <c r="A1690" s="5">
        <v>521030</v>
      </c>
      <c r="B1690" s="4" t="s">
        <v>530</v>
      </c>
      <c r="C1690" s="3">
        <v>0</v>
      </c>
      <c r="D1690" s="3">
        <v>0</v>
      </c>
      <c r="E1690" s="3">
        <v>0</v>
      </c>
      <c r="F1690" s="3">
        <v>0</v>
      </c>
      <c r="G1690" s="3">
        <v>0</v>
      </c>
      <c r="H1690" s="315">
        <v>0</v>
      </c>
      <c r="I1690" s="2">
        <f t="shared" si="30"/>
        <v>0</v>
      </c>
    </row>
    <row r="1691" spans="1:9" hidden="1" x14ac:dyDescent="0.25">
      <c r="A1691" s="5">
        <v>521035</v>
      </c>
      <c r="B1691" s="4" t="s">
        <v>529</v>
      </c>
      <c r="C1691" s="3">
        <v>0</v>
      </c>
      <c r="D1691" s="3">
        <v>0</v>
      </c>
      <c r="E1691" s="3">
        <v>0</v>
      </c>
      <c r="F1691" s="3">
        <v>0</v>
      </c>
      <c r="G1691" s="3">
        <v>0</v>
      </c>
      <c r="H1691" s="315">
        <v>0</v>
      </c>
      <c r="I1691" s="2">
        <f t="shared" si="30"/>
        <v>0</v>
      </c>
    </row>
    <row r="1692" spans="1:9" hidden="1" x14ac:dyDescent="0.25">
      <c r="A1692" s="5">
        <v>521040</v>
      </c>
      <c r="B1692" s="4" t="s">
        <v>528</v>
      </c>
      <c r="C1692" s="3">
        <v>0</v>
      </c>
      <c r="D1692" s="3">
        <v>0</v>
      </c>
      <c r="E1692" s="3">
        <v>0</v>
      </c>
      <c r="F1692" s="3">
        <v>0</v>
      </c>
      <c r="G1692" s="3">
        <v>0</v>
      </c>
      <c r="H1692" s="315">
        <v>0</v>
      </c>
      <c r="I1692" s="2">
        <f t="shared" si="30"/>
        <v>0</v>
      </c>
    </row>
    <row r="1693" spans="1:9" hidden="1" x14ac:dyDescent="0.25">
      <c r="A1693" s="5">
        <v>521045</v>
      </c>
      <c r="B1693" s="4" t="s">
        <v>527</v>
      </c>
      <c r="C1693" s="3">
        <v>0</v>
      </c>
      <c r="D1693" s="3">
        <v>0</v>
      </c>
      <c r="E1693" s="3">
        <v>0</v>
      </c>
      <c r="F1693" s="3">
        <v>0</v>
      </c>
      <c r="G1693" s="3">
        <v>0</v>
      </c>
      <c r="H1693" s="315">
        <v>0</v>
      </c>
      <c r="I1693" s="2">
        <f t="shared" si="30"/>
        <v>0</v>
      </c>
    </row>
    <row r="1694" spans="1:9" hidden="1" x14ac:dyDescent="0.25">
      <c r="A1694" s="5">
        <v>521050</v>
      </c>
      <c r="B1694" s="4" t="s">
        <v>526</v>
      </c>
      <c r="C1694" s="3">
        <v>0</v>
      </c>
      <c r="D1694" s="3">
        <v>0</v>
      </c>
      <c r="E1694" s="3">
        <v>0</v>
      </c>
      <c r="F1694" s="3">
        <v>0</v>
      </c>
      <c r="G1694" s="3">
        <v>0</v>
      </c>
      <c r="H1694" s="315">
        <v>0</v>
      </c>
      <c r="I1694" s="2">
        <f t="shared" si="30"/>
        <v>0</v>
      </c>
    </row>
    <row r="1695" spans="1:9" hidden="1" x14ac:dyDescent="0.25">
      <c r="A1695" s="5">
        <v>521055</v>
      </c>
      <c r="B1695" s="4" t="s">
        <v>525</v>
      </c>
      <c r="C1695" s="3">
        <v>0</v>
      </c>
      <c r="D1695" s="3">
        <v>0</v>
      </c>
      <c r="E1695" s="3">
        <v>0</v>
      </c>
      <c r="F1695" s="3">
        <v>0</v>
      </c>
      <c r="G1695" s="3">
        <v>0</v>
      </c>
      <c r="H1695" s="315">
        <v>0</v>
      </c>
      <c r="I1695" s="2">
        <f t="shared" si="30"/>
        <v>0</v>
      </c>
    </row>
    <row r="1696" spans="1:9" hidden="1" x14ac:dyDescent="0.25">
      <c r="A1696" s="5">
        <v>521060</v>
      </c>
      <c r="B1696" s="4" t="s">
        <v>524</v>
      </c>
      <c r="C1696" s="3">
        <v>0</v>
      </c>
      <c r="D1696" s="3">
        <v>0</v>
      </c>
      <c r="E1696" s="3">
        <v>0</v>
      </c>
      <c r="F1696" s="3">
        <v>0</v>
      </c>
      <c r="G1696" s="3">
        <v>0</v>
      </c>
      <c r="H1696" s="315">
        <v>0</v>
      </c>
      <c r="I1696" s="2">
        <f t="shared" si="30"/>
        <v>0</v>
      </c>
    </row>
    <row r="1697" spans="1:9" hidden="1" x14ac:dyDescent="0.25">
      <c r="A1697" s="5">
        <v>521065</v>
      </c>
      <c r="B1697" s="4" t="s">
        <v>523</v>
      </c>
      <c r="C1697" s="3">
        <v>0</v>
      </c>
      <c r="D1697" s="3">
        <v>0</v>
      </c>
      <c r="E1697" s="3">
        <v>0</v>
      </c>
      <c r="F1697" s="3">
        <v>0</v>
      </c>
      <c r="G1697" s="3">
        <v>0</v>
      </c>
      <c r="H1697" s="315">
        <v>0</v>
      </c>
      <c r="I1697" s="2">
        <f t="shared" si="30"/>
        <v>0</v>
      </c>
    </row>
    <row r="1698" spans="1:9" hidden="1" x14ac:dyDescent="0.25">
      <c r="A1698" s="5">
        <v>521070</v>
      </c>
      <c r="B1698" s="4" t="s">
        <v>522</v>
      </c>
      <c r="C1698" s="3">
        <v>0</v>
      </c>
      <c r="D1698" s="3">
        <v>0</v>
      </c>
      <c r="E1698" s="3">
        <v>0</v>
      </c>
      <c r="F1698" s="3">
        <v>0</v>
      </c>
      <c r="G1698" s="3">
        <v>0</v>
      </c>
      <c r="H1698" s="315">
        <v>0</v>
      </c>
      <c r="I1698" s="2">
        <f t="shared" si="30"/>
        <v>0</v>
      </c>
    </row>
    <row r="1699" spans="1:9" hidden="1" x14ac:dyDescent="0.25">
      <c r="A1699" s="5">
        <v>521071</v>
      </c>
      <c r="B1699" s="4" t="s">
        <v>521</v>
      </c>
      <c r="C1699" s="3">
        <v>0</v>
      </c>
      <c r="D1699" s="3">
        <v>0</v>
      </c>
      <c r="E1699" s="3">
        <v>0</v>
      </c>
      <c r="F1699" s="3">
        <v>0</v>
      </c>
      <c r="G1699" s="3">
        <v>0</v>
      </c>
      <c r="H1699" s="315">
        <v>0</v>
      </c>
      <c r="I1699" s="2">
        <f t="shared" si="30"/>
        <v>0</v>
      </c>
    </row>
    <row r="1700" spans="1:9" hidden="1" x14ac:dyDescent="0.25">
      <c r="A1700" s="5">
        <v>521072</v>
      </c>
      <c r="B1700" s="4" t="s">
        <v>520</v>
      </c>
      <c r="C1700" s="3">
        <v>0</v>
      </c>
      <c r="D1700" s="3">
        <v>0</v>
      </c>
      <c r="E1700" s="3">
        <v>0</v>
      </c>
      <c r="F1700" s="3">
        <v>0</v>
      </c>
      <c r="G1700" s="3">
        <v>0</v>
      </c>
      <c r="H1700" s="315">
        <v>0</v>
      </c>
      <c r="I1700" s="2">
        <f t="shared" si="30"/>
        <v>0</v>
      </c>
    </row>
    <row r="1701" spans="1:9" hidden="1" x14ac:dyDescent="0.25">
      <c r="A1701" s="5">
        <v>521073</v>
      </c>
      <c r="B1701" s="4" t="s">
        <v>519</v>
      </c>
      <c r="C1701" s="3">
        <v>0</v>
      </c>
      <c r="D1701" s="3">
        <v>0</v>
      </c>
      <c r="E1701" s="3">
        <v>0</v>
      </c>
      <c r="F1701" s="3">
        <v>0</v>
      </c>
      <c r="G1701" s="3">
        <v>0</v>
      </c>
      <c r="H1701" s="315">
        <v>0</v>
      </c>
      <c r="I1701" s="2">
        <f t="shared" si="30"/>
        <v>0</v>
      </c>
    </row>
    <row r="1702" spans="1:9" hidden="1" x14ac:dyDescent="0.25">
      <c r="A1702" s="5">
        <v>521075</v>
      </c>
      <c r="B1702" s="4" t="s">
        <v>518</v>
      </c>
      <c r="C1702" s="3">
        <v>0</v>
      </c>
      <c r="D1702" s="3">
        <v>0</v>
      </c>
      <c r="E1702" s="3">
        <v>0</v>
      </c>
      <c r="F1702" s="3">
        <v>0</v>
      </c>
      <c r="G1702" s="3">
        <v>0</v>
      </c>
      <c r="H1702" s="315">
        <v>0</v>
      </c>
      <c r="I1702" s="2">
        <f t="shared" si="30"/>
        <v>0</v>
      </c>
    </row>
    <row r="1703" spans="1:9" x14ac:dyDescent="0.25">
      <c r="A1703" s="5">
        <v>521500</v>
      </c>
      <c r="B1703" s="4" t="s">
        <v>517</v>
      </c>
      <c r="C1703" s="3">
        <v>0</v>
      </c>
      <c r="D1703" s="3">
        <v>0</v>
      </c>
      <c r="E1703" s="3">
        <v>573490342.21000004</v>
      </c>
      <c r="F1703" s="3">
        <v>0</v>
      </c>
      <c r="G1703" s="3">
        <v>0</v>
      </c>
      <c r="H1703" s="315">
        <v>0</v>
      </c>
      <c r="I1703" s="2">
        <f t="shared" si="30"/>
        <v>573490342.21000004</v>
      </c>
    </row>
    <row r="1704" spans="1:9" x14ac:dyDescent="0.25">
      <c r="A1704" s="5">
        <v>521505</v>
      </c>
      <c r="B1704" s="4" t="s">
        <v>164</v>
      </c>
      <c r="C1704" s="3">
        <v>0</v>
      </c>
      <c r="D1704" s="3">
        <v>0</v>
      </c>
      <c r="E1704" s="3">
        <v>573490342.21000004</v>
      </c>
      <c r="F1704" s="3">
        <v>0</v>
      </c>
      <c r="G1704" s="3">
        <v>0</v>
      </c>
      <c r="H1704" s="315">
        <v>0</v>
      </c>
      <c r="I1704" s="2">
        <f t="shared" si="30"/>
        <v>573490342.21000004</v>
      </c>
    </row>
    <row r="1705" spans="1:9" x14ac:dyDescent="0.25">
      <c r="A1705" s="5">
        <v>521510</v>
      </c>
      <c r="B1705" s="4" t="s">
        <v>516</v>
      </c>
      <c r="C1705" s="3">
        <v>0</v>
      </c>
      <c r="D1705" s="3">
        <v>0</v>
      </c>
      <c r="E1705" s="3">
        <v>0</v>
      </c>
      <c r="F1705" s="3">
        <v>0</v>
      </c>
      <c r="G1705" s="3">
        <v>0</v>
      </c>
      <c r="H1705" s="315">
        <v>0</v>
      </c>
      <c r="I1705" s="2">
        <f t="shared" si="30"/>
        <v>0</v>
      </c>
    </row>
    <row r="1706" spans="1:9" x14ac:dyDescent="0.25">
      <c r="A1706" s="5">
        <v>521515</v>
      </c>
      <c r="B1706" s="4" t="s">
        <v>515</v>
      </c>
      <c r="C1706" s="3">
        <v>0</v>
      </c>
      <c r="D1706" s="3">
        <v>0</v>
      </c>
      <c r="E1706" s="3">
        <v>0</v>
      </c>
      <c r="F1706" s="3">
        <v>0</v>
      </c>
      <c r="G1706" s="3">
        <v>0</v>
      </c>
      <c r="H1706" s="315">
        <v>0</v>
      </c>
      <c r="I1706" s="2">
        <f t="shared" si="30"/>
        <v>0</v>
      </c>
    </row>
    <row r="1707" spans="1:9" x14ac:dyDescent="0.25">
      <c r="A1707" s="5">
        <v>521520</v>
      </c>
      <c r="B1707" s="4" t="s">
        <v>514</v>
      </c>
      <c r="C1707" s="3">
        <v>0</v>
      </c>
      <c r="D1707" s="3">
        <v>0</v>
      </c>
      <c r="E1707" s="3">
        <v>0</v>
      </c>
      <c r="F1707" s="3">
        <v>0</v>
      </c>
      <c r="G1707" s="3">
        <v>0</v>
      </c>
      <c r="H1707" s="315">
        <v>0</v>
      </c>
      <c r="I1707" s="2">
        <f t="shared" si="30"/>
        <v>0</v>
      </c>
    </row>
    <row r="1708" spans="1:9" x14ac:dyDescent="0.25">
      <c r="A1708" s="5">
        <v>522000</v>
      </c>
      <c r="B1708" s="4" t="s">
        <v>513</v>
      </c>
      <c r="C1708" s="3">
        <v>0</v>
      </c>
      <c r="D1708" s="3">
        <v>0</v>
      </c>
      <c r="E1708" s="3">
        <v>0</v>
      </c>
      <c r="F1708" s="3">
        <v>0</v>
      </c>
      <c r="G1708" s="3">
        <v>0</v>
      </c>
      <c r="H1708" s="315">
        <v>0</v>
      </c>
      <c r="I1708" s="2">
        <f t="shared" si="30"/>
        <v>0</v>
      </c>
    </row>
    <row r="1709" spans="1:9" x14ac:dyDescent="0.25">
      <c r="A1709" s="5">
        <v>522005</v>
      </c>
      <c r="B1709" s="4" t="s">
        <v>512</v>
      </c>
      <c r="C1709" s="3">
        <v>0</v>
      </c>
      <c r="D1709" s="3">
        <v>0</v>
      </c>
      <c r="E1709" s="3">
        <v>0</v>
      </c>
      <c r="F1709" s="3">
        <v>0</v>
      </c>
      <c r="G1709" s="3">
        <v>0</v>
      </c>
      <c r="H1709" s="315">
        <v>0</v>
      </c>
      <c r="I1709" s="2">
        <f t="shared" si="30"/>
        <v>0</v>
      </c>
    </row>
    <row r="1710" spans="1:9" x14ac:dyDescent="0.25">
      <c r="A1710" s="5">
        <v>522010</v>
      </c>
      <c r="B1710" s="4" t="s">
        <v>511</v>
      </c>
      <c r="C1710" s="3">
        <v>0</v>
      </c>
      <c r="D1710" s="3">
        <v>0</v>
      </c>
      <c r="E1710" s="3">
        <v>0</v>
      </c>
      <c r="F1710" s="3">
        <v>0</v>
      </c>
      <c r="G1710" s="3">
        <v>0</v>
      </c>
      <c r="H1710" s="315">
        <v>0</v>
      </c>
      <c r="I1710" s="2">
        <f t="shared" si="30"/>
        <v>0</v>
      </c>
    </row>
    <row r="1711" spans="1:9" x14ac:dyDescent="0.25">
      <c r="A1711" s="5">
        <v>522015</v>
      </c>
      <c r="B1711" s="4" t="s">
        <v>510</v>
      </c>
      <c r="C1711" s="3">
        <v>0</v>
      </c>
      <c r="D1711" s="3">
        <v>0</v>
      </c>
      <c r="E1711" s="3">
        <v>0</v>
      </c>
      <c r="F1711" s="3">
        <v>0</v>
      </c>
      <c r="G1711" s="3">
        <v>0</v>
      </c>
      <c r="H1711" s="315">
        <v>0</v>
      </c>
      <c r="I1711" s="2">
        <f t="shared" si="30"/>
        <v>0</v>
      </c>
    </row>
    <row r="1712" spans="1:9" x14ac:dyDescent="0.25">
      <c r="A1712" s="5">
        <v>522200</v>
      </c>
      <c r="B1712" s="4" t="s">
        <v>509</v>
      </c>
      <c r="C1712" s="3">
        <v>0</v>
      </c>
      <c r="D1712" s="3">
        <v>0</v>
      </c>
      <c r="E1712" s="3">
        <v>0</v>
      </c>
      <c r="F1712" s="3">
        <v>0</v>
      </c>
      <c r="G1712" s="3">
        <v>0</v>
      </c>
      <c r="H1712" s="315">
        <v>0</v>
      </c>
      <c r="I1712" s="2">
        <f t="shared" si="30"/>
        <v>0</v>
      </c>
    </row>
    <row r="1713" spans="1:9" x14ac:dyDescent="0.25">
      <c r="A1713" s="5">
        <v>522205</v>
      </c>
      <c r="B1713" s="4" t="s">
        <v>508</v>
      </c>
      <c r="C1713" s="3">
        <v>0</v>
      </c>
      <c r="D1713" s="3">
        <v>0</v>
      </c>
      <c r="E1713" s="3">
        <v>0</v>
      </c>
      <c r="F1713" s="3">
        <v>0</v>
      </c>
      <c r="G1713" s="3">
        <v>0</v>
      </c>
      <c r="H1713" s="315">
        <v>0</v>
      </c>
      <c r="I1713" s="2">
        <f t="shared" si="30"/>
        <v>0</v>
      </c>
    </row>
    <row r="1714" spans="1:9" x14ac:dyDescent="0.25">
      <c r="A1714" s="5">
        <v>522210</v>
      </c>
      <c r="B1714" s="4" t="s">
        <v>507</v>
      </c>
      <c r="C1714" s="3">
        <v>0</v>
      </c>
      <c r="D1714" s="3">
        <v>0</v>
      </c>
      <c r="E1714" s="3">
        <v>0</v>
      </c>
      <c r="F1714" s="3">
        <v>0</v>
      </c>
      <c r="G1714" s="3">
        <v>0</v>
      </c>
      <c r="H1714" s="315">
        <v>0</v>
      </c>
      <c r="I1714" s="2">
        <f t="shared" si="30"/>
        <v>0</v>
      </c>
    </row>
    <row r="1715" spans="1:9" x14ac:dyDescent="0.25">
      <c r="A1715" s="5">
        <v>522215</v>
      </c>
      <c r="B1715" s="4" t="s">
        <v>506</v>
      </c>
      <c r="C1715" s="3">
        <v>0</v>
      </c>
      <c r="D1715" s="3">
        <v>0</v>
      </c>
      <c r="E1715" s="3">
        <v>0</v>
      </c>
      <c r="F1715" s="3">
        <v>0</v>
      </c>
      <c r="G1715" s="3">
        <v>0</v>
      </c>
      <c r="H1715" s="315">
        <v>0</v>
      </c>
      <c r="I1715" s="2">
        <f t="shared" si="30"/>
        <v>0</v>
      </c>
    </row>
    <row r="1716" spans="1:9" x14ac:dyDescent="0.25">
      <c r="A1716" s="5">
        <v>522500</v>
      </c>
      <c r="B1716" s="4" t="s">
        <v>505</v>
      </c>
      <c r="C1716" s="3">
        <v>0</v>
      </c>
      <c r="D1716" s="3">
        <v>0</v>
      </c>
      <c r="E1716" s="3">
        <v>0</v>
      </c>
      <c r="F1716" s="3">
        <v>0</v>
      </c>
      <c r="G1716" s="3">
        <v>0</v>
      </c>
      <c r="H1716" s="315">
        <v>0</v>
      </c>
      <c r="I1716" s="2">
        <f t="shared" si="30"/>
        <v>0</v>
      </c>
    </row>
    <row r="1717" spans="1:9" x14ac:dyDescent="0.25">
      <c r="A1717" s="5">
        <v>523000</v>
      </c>
      <c r="B1717" s="4" t="s">
        <v>504</v>
      </c>
      <c r="C1717" s="154">
        <v>0</v>
      </c>
      <c r="D1717" s="154">
        <v>0</v>
      </c>
      <c r="E1717" s="154">
        <v>0</v>
      </c>
      <c r="F1717" s="154">
        <v>0</v>
      </c>
      <c r="G1717" s="154">
        <v>0</v>
      </c>
      <c r="H1717" s="318">
        <v>0</v>
      </c>
      <c r="I1717" s="2">
        <f t="shared" si="30"/>
        <v>0</v>
      </c>
    </row>
    <row r="1718" spans="1:9" x14ac:dyDescent="0.25">
      <c r="A1718" s="5">
        <v>523005</v>
      </c>
      <c r="B1718" s="4" t="s">
        <v>503</v>
      </c>
      <c r="C1718" s="3">
        <v>0</v>
      </c>
      <c r="D1718" s="3">
        <v>0</v>
      </c>
      <c r="E1718" s="3">
        <v>0</v>
      </c>
      <c r="F1718" s="3">
        <v>0</v>
      </c>
      <c r="G1718" s="3">
        <v>0</v>
      </c>
      <c r="H1718" s="315">
        <v>0</v>
      </c>
      <c r="I1718" s="2">
        <f t="shared" si="30"/>
        <v>0</v>
      </c>
    </row>
    <row r="1719" spans="1:9" x14ac:dyDescent="0.25">
      <c r="A1719" s="5">
        <v>523010</v>
      </c>
      <c r="B1719" s="4" t="s">
        <v>502</v>
      </c>
      <c r="C1719" s="3">
        <v>0</v>
      </c>
      <c r="D1719" s="3">
        <v>0</v>
      </c>
      <c r="E1719" s="3">
        <v>0</v>
      </c>
      <c r="F1719" s="3">
        <v>0</v>
      </c>
      <c r="G1719" s="3">
        <v>0</v>
      </c>
      <c r="H1719" s="315">
        <v>0</v>
      </c>
      <c r="I1719" s="2">
        <f t="shared" si="30"/>
        <v>0</v>
      </c>
    </row>
    <row r="1720" spans="1:9" x14ac:dyDescent="0.25">
      <c r="A1720" s="5">
        <v>523015</v>
      </c>
      <c r="B1720" s="4" t="s">
        <v>501</v>
      </c>
      <c r="C1720" s="3">
        <v>0</v>
      </c>
      <c r="D1720" s="3">
        <v>0</v>
      </c>
      <c r="E1720" s="3">
        <v>0</v>
      </c>
      <c r="F1720" s="3">
        <v>0</v>
      </c>
      <c r="G1720" s="3">
        <v>0</v>
      </c>
      <c r="H1720" s="315">
        <v>0</v>
      </c>
      <c r="I1720" s="2">
        <f t="shared" si="30"/>
        <v>0</v>
      </c>
    </row>
    <row r="1721" spans="1:9" x14ac:dyDescent="0.25">
      <c r="A1721" s="5">
        <v>523020</v>
      </c>
      <c r="B1721" s="4" t="s">
        <v>500</v>
      </c>
      <c r="C1721" s="3">
        <v>0</v>
      </c>
      <c r="D1721" s="3">
        <v>0</v>
      </c>
      <c r="E1721" s="3">
        <v>0</v>
      </c>
      <c r="F1721" s="3">
        <v>0</v>
      </c>
      <c r="G1721" s="3">
        <v>0</v>
      </c>
      <c r="H1721" s="315">
        <v>0</v>
      </c>
      <c r="I1721" s="2">
        <f t="shared" si="30"/>
        <v>0</v>
      </c>
    </row>
    <row r="1722" spans="1:9" x14ac:dyDescent="0.25">
      <c r="A1722" s="5">
        <v>523025</v>
      </c>
      <c r="B1722" s="4" t="s">
        <v>499</v>
      </c>
      <c r="C1722" s="3">
        <v>0</v>
      </c>
      <c r="D1722" s="3">
        <v>0</v>
      </c>
      <c r="E1722" s="3">
        <v>0</v>
      </c>
      <c r="F1722" s="3">
        <v>0</v>
      </c>
      <c r="G1722" s="3">
        <v>0</v>
      </c>
      <c r="H1722" s="315">
        <v>0</v>
      </c>
      <c r="I1722" s="2">
        <f t="shared" si="30"/>
        <v>0</v>
      </c>
    </row>
    <row r="1723" spans="1:9" x14ac:dyDescent="0.25">
      <c r="A1723" s="5">
        <v>523030</v>
      </c>
      <c r="B1723" s="4" t="s">
        <v>498</v>
      </c>
      <c r="C1723" s="3">
        <v>0</v>
      </c>
      <c r="D1723" s="3">
        <v>0</v>
      </c>
      <c r="E1723" s="3">
        <v>0</v>
      </c>
      <c r="F1723" s="3">
        <v>0</v>
      </c>
      <c r="G1723" s="3">
        <v>0</v>
      </c>
      <c r="H1723" s="315">
        <v>0</v>
      </c>
      <c r="I1723" s="2">
        <f t="shared" si="30"/>
        <v>0</v>
      </c>
    </row>
    <row r="1724" spans="1:9" x14ac:dyDescent="0.25">
      <c r="A1724" s="5">
        <v>523035</v>
      </c>
      <c r="B1724" s="4" t="s">
        <v>497</v>
      </c>
      <c r="C1724" s="3">
        <v>0</v>
      </c>
      <c r="D1724" s="3">
        <v>0</v>
      </c>
      <c r="E1724" s="3">
        <v>0</v>
      </c>
      <c r="F1724" s="3">
        <v>0</v>
      </c>
      <c r="G1724" s="3">
        <v>0</v>
      </c>
      <c r="H1724" s="315">
        <v>0</v>
      </c>
      <c r="I1724" s="2">
        <f t="shared" si="30"/>
        <v>0</v>
      </c>
    </row>
    <row r="1725" spans="1:9" x14ac:dyDescent="0.25">
      <c r="A1725" s="5">
        <v>523040</v>
      </c>
      <c r="B1725" s="4" t="s">
        <v>496</v>
      </c>
      <c r="C1725" s="3">
        <v>0</v>
      </c>
      <c r="D1725" s="3">
        <v>0</v>
      </c>
      <c r="E1725" s="3">
        <v>0</v>
      </c>
      <c r="F1725" s="3">
        <v>0</v>
      </c>
      <c r="G1725" s="3">
        <v>0</v>
      </c>
      <c r="H1725" s="315">
        <v>0</v>
      </c>
      <c r="I1725" s="2">
        <f t="shared" si="30"/>
        <v>0</v>
      </c>
    </row>
    <row r="1726" spans="1:9" x14ac:dyDescent="0.25">
      <c r="A1726" s="5">
        <v>523045</v>
      </c>
      <c r="B1726" s="4" t="s">
        <v>495</v>
      </c>
      <c r="C1726" s="3">
        <v>0</v>
      </c>
      <c r="D1726" s="3">
        <v>0</v>
      </c>
      <c r="E1726" s="3">
        <v>0</v>
      </c>
      <c r="F1726" s="3">
        <v>0</v>
      </c>
      <c r="G1726" s="3">
        <v>0</v>
      </c>
      <c r="H1726" s="315">
        <v>0</v>
      </c>
      <c r="I1726" s="2">
        <f t="shared" si="30"/>
        <v>0</v>
      </c>
    </row>
    <row r="1727" spans="1:9" x14ac:dyDescent="0.25">
      <c r="A1727" s="5">
        <v>523050</v>
      </c>
      <c r="B1727" s="4" t="s">
        <v>494</v>
      </c>
      <c r="C1727" s="3">
        <v>0</v>
      </c>
      <c r="D1727" s="3">
        <v>0</v>
      </c>
      <c r="E1727" s="3">
        <v>0</v>
      </c>
      <c r="F1727" s="3">
        <v>0</v>
      </c>
      <c r="G1727" s="3">
        <v>0</v>
      </c>
      <c r="H1727" s="315">
        <v>0</v>
      </c>
      <c r="I1727" s="2">
        <f t="shared" si="30"/>
        <v>0</v>
      </c>
    </row>
    <row r="1728" spans="1:9" x14ac:dyDescent="0.25">
      <c r="A1728" s="5">
        <v>523095</v>
      </c>
      <c r="B1728" s="4" t="s">
        <v>213</v>
      </c>
      <c r="C1728" s="154">
        <v>0</v>
      </c>
      <c r="D1728" s="154">
        <v>0</v>
      </c>
      <c r="E1728" s="154">
        <v>0</v>
      </c>
      <c r="F1728" s="154">
        <v>0</v>
      </c>
      <c r="G1728" s="154">
        <v>0</v>
      </c>
      <c r="H1728" s="318">
        <v>0</v>
      </c>
      <c r="I1728" s="2">
        <f t="shared" si="30"/>
        <v>0</v>
      </c>
    </row>
    <row r="1729" spans="1:9" x14ac:dyDescent="0.25">
      <c r="A1729" s="5">
        <v>523500</v>
      </c>
      <c r="B1729" s="4" t="s">
        <v>493</v>
      </c>
      <c r="C1729" s="3">
        <v>0</v>
      </c>
      <c r="D1729" s="3">
        <v>0</v>
      </c>
      <c r="E1729" s="3">
        <v>0</v>
      </c>
      <c r="F1729" s="3">
        <v>0</v>
      </c>
      <c r="G1729" s="3">
        <v>0</v>
      </c>
      <c r="H1729" s="315">
        <v>0</v>
      </c>
      <c r="I1729" s="2">
        <f t="shared" si="30"/>
        <v>0</v>
      </c>
    </row>
    <row r="1730" spans="1:9" x14ac:dyDescent="0.25">
      <c r="A1730" s="5">
        <v>524000</v>
      </c>
      <c r="B1730" s="4" t="s">
        <v>492</v>
      </c>
      <c r="C1730" s="3">
        <v>0</v>
      </c>
      <c r="D1730" s="3">
        <v>0</v>
      </c>
      <c r="E1730" s="3">
        <v>0</v>
      </c>
      <c r="F1730" s="3">
        <v>0</v>
      </c>
      <c r="G1730" s="3">
        <v>0</v>
      </c>
      <c r="H1730" s="315">
        <v>0</v>
      </c>
      <c r="I1730" s="2">
        <f t="shared" si="30"/>
        <v>0</v>
      </c>
    </row>
    <row r="1731" spans="1:9" s="265" customFormat="1" x14ac:dyDescent="0.25">
      <c r="A1731" s="262">
        <v>530000</v>
      </c>
      <c r="B1731" s="263" t="s">
        <v>491</v>
      </c>
      <c r="C1731" s="264">
        <v>10873143308.84</v>
      </c>
      <c r="D1731" s="264">
        <v>14430037843.059999</v>
      </c>
      <c r="E1731" s="264">
        <v>15036226130.83</v>
      </c>
      <c r="F1731" s="264">
        <v>13102801179.559999</v>
      </c>
      <c r="G1731" s="264">
        <v>17335592068.990002</v>
      </c>
      <c r="H1731" s="317">
        <v>16657568653.379999</v>
      </c>
      <c r="I1731" s="2">
        <f t="shared" si="30"/>
        <v>17335592068.990002</v>
      </c>
    </row>
    <row r="1732" spans="1:9" hidden="1" x14ac:dyDescent="0.25">
      <c r="A1732" s="5">
        <v>540000</v>
      </c>
      <c r="B1732" s="4" t="s">
        <v>490</v>
      </c>
      <c r="C1732" s="3">
        <v>0</v>
      </c>
      <c r="D1732" s="3">
        <v>0</v>
      </c>
      <c r="E1732" s="3">
        <v>0</v>
      </c>
      <c r="F1732" s="3">
        <v>0</v>
      </c>
      <c r="G1732" s="3">
        <v>0</v>
      </c>
      <c r="H1732" s="315">
        <v>0</v>
      </c>
      <c r="I1732" s="2">
        <f t="shared" ref="I1732:I1795" si="31">MAX(C1732:H1732)</f>
        <v>0</v>
      </c>
    </row>
    <row r="1733" spans="1:9" hidden="1" x14ac:dyDescent="0.25">
      <c r="A1733" s="5">
        <v>540500</v>
      </c>
      <c r="B1733" s="4" t="s">
        <v>489</v>
      </c>
      <c r="C1733" s="3">
        <v>0</v>
      </c>
      <c r="D1733" s="3">
        <v>0</v>
      </c>
      <c r="E1733" s="3">
        <v>0</v>
      </c>
      <c r="F1733" s="3">
        <v>0</v>
      </c>
      <c r="G1733" s="3">
        <v>0</v>
      </c>
      <c r="H1733" s="315">
        <v>0</v>
      </c>
      <c r="I1733" s="2">
        <f t="shared" si="31"/>
        <v>0</v>
      </c>
    </row>
    <row r="1734" spans="1:9" hidden="1" x14ac:dyDescent="0.25">
      <c r="A1734" s="5">
        <v>540501</v>
      </c>
      <c r="B1734" s="4" t="s">
        <v>488</v>
      </c>
      <c r="C1734" s="3">
        <v>0</v>
      </c>
      <c r="D1734" s="3">
        <v>0</v>
      </c>
      <c r="E1734" s="3">
        <v>0</v>
      </c>
      <c r="F1734" s="3">
        <v>0</v>
      </c>
      <c r="G1734" s="3">
        <v>0</v>
      </c>
      <c r="H1734" s="315">
        <v>0</v>
      </c>
      <c r="I1734" s="2">
        <f t="shared" si="31"/>
        <v>0</v>
      </c>
    </row>
    <row r="1735" spans="1:9" hidden="1" x14ac:dyDescent="0.25">
      <c r="A1735" s="5">
        <v>540502</v>
      </c>
      <c r="B1735" s="4" t="s">
        <v>487</v>
      </c>
      <c r="C1735" s="3">
        <v>0</v>
      </c>
      <c r="D1735" s="3">
        <v>0</v>
      </c>
      <c r="E1735" s="3">
        <v>0</v>
      </c>
      <c r="F1735" s="3">
        <v>0</v>
      </c>
      <c r="G1735" s="3">
        <v>0</v>
      </c>
      <c r="H1735" s="315">
        <v>0</v>
      </c>
      <c r="I1735" s="2">
        <f t="shared" si="31"/>
        <v>0</v>
      </c>
    </row>
    <row r="1736" spans="1:9" hidden="1" x14ac:dyDescent="0.25">
      <c r="A1736" s="5">
        <v>540503</v>
      </c>
      <c r="B1736" s="4" t="s">
        <v>486</v>
      </c>
      <c r="C1736" s="3">
        <v>0</v>
      </c>
      <c r="D1736" s="3">
        <v>0</v>
      </c>
      <c r="E1736" s="3">
        <v>0</v>
      </c>
      <c r="F1736" s="3">
        <v>0</v>
      </c>
      <c r="G1736" s="3">
        <v>0</v>
      </c>
      <c r="H1736" s="315">
        <v>0</v>
      </c>
      <c r="I1736" s="2">
        <f t="shared" si="31"/>
        <v>0</v>
      </c>
    </row>
    <row r="1737" spans="1:9" hidden="1" x14ac:dyDescent="0.25">
      <c r="A1737" s="5">
        <v>540504</v>
      </c>
      <c r="B1737" s="4" t="s">
        <v>485</v>
      </c>
      <c r="C1737" s="3">
        <v>0</v>
      </c>
      <c r="D1737" s="3">
        <v>0</v>
      </c>
      <c r="E1737" s="3">
        <v>0</v>
      </c>
      <c r="F1737" s="3">
        <v>0</v>
      </c>
      <c r="G1737" s="3">
        <v>0</v>
      </c>
      <c r="H1737" s="315">
        <v>0</v>
      </c>
      <c r="I1737" s="2">
        <f t="shared" si="31"/>
        <v>0</v>
      </c>
    </row>
    <row r="1738" spans="1:9" hidden="1" x14ac:dyDescent="0.25">
      <c r="A1738" s="5">
        <v>540505</v>
      </c>
      <c r="B1738" s="4" t="s">
        <v>484</v>
      </c>
      <c r="C1738" s="3">
        <v>0</v>
      </c>
      <c r="D1738" s="3">
        <v>0</v>
      </c>
      <c r="E1738" s="3">
        <v>0</v>
      </c>
      <c r="F1738" s="3">
        <v>0</v>
      </c>
      <c r="G1738" s="3">
        <v>0</v>
      </c>
      <c r="H1738" s="315">
        <v>0</v>
      </c>
      <c r="I1738" s="2">
        <f t="shared" si="31"/>
        <v>0</v>
      </c>
    </row>
    <row r="1739" spans="1:9" hidden="1" x14ac:dyDescent="0.25">
      <c r="A1739" s="5">
        <v>540506</v>
      </c>
      <c r="B1739" s="4" t="s">
        <v>483</v>
      </c>
      <c r="C1739" s="3">
        <v>0</v>
      </c>
      <c r="D1739" s="3">
        <v>0</v>
      </c>
      <c r="E1739" s="3">
        <v>0</v>
      </c>
      <c r="F1739" s="3">
        <v>0</v>
      </c>
      <c r="G1739" s="3">
        <v>0</v>
      </c>
      <c r="H1739" s="315">
        <v>0</v>
      </c>
      <c r="I1739" s="2">
        <f t="shared" si="31"/>
        <v>0</v>
      </c>
    </row>
    <row r="1740" spans="1:9" hidden="1" x14ac:dyDescent="0.25">
      <c r="A1740" s="5">
        <v>540507</v>
      </c>
      <c r="B1740" s="4" t="s">
        <v>482</v>
      </c>
      <c r="C1740" s="3">
        <v>0</v>
      </c>
      <c r="D1740" s="3">
        <v>0</v>
      </c>
      <c r="E1740" s="3">
        <v>0</v>
      </c>
      <c r="F1740" s="3">
        <v>0</v>
      </c>
      <c r="G1740" s="3">
        <v>0</v>
      </c>
      <c r="H1740" s="315">
        <v>0</v>
      </c>
      <c r="I1740" s="2">
        <f t="shared" si="31"/>
        <v>0</v>
      </c>
    </row>
    <row r="1741" spans="1:9" hidden="1" x14ac:dyDescent="0.25">
      <c r="A1741" s="5">
        <v>540508</v>
      </c>
      <c r="B1741" s="4" t="s">
        <v>481</v>
      </c>
      <c r="C1741" s="3">
        <v>0</v>
      </c>
      <c r="D1741" s="3">
        <v>0</v>
      </c>
      <c r="E1741" s="3">
        <v>0</v>
      </c>
      <c r="F1741" s="3">
        <v>0</v>
      </c>
      <c r="G1741" s="3">
        <v>0</v>
      </c>
      <c r="H1741" s="315">
        <v>0</v>
      </c>
      <c r="I1741" s="2">
        <f t="shared" si="31"/>
        <v>0</v>
      </c>
    </row>
    <row r="1742" spans="1:9" hidden="1" x14ac:dyDescent="0.25">
      <c r="A1742" s="5">
        <v>540509</v>
      </c>
      <c r="B1742" s="4" t="s">
        <v>480</v>
      </c>
      <c r="C1742" s="3">
        <v>0</v>
      </c>
      <c r="D1742" s="3">
        <v>0</v>
      </c>
      <c r="E1742" s="3">
        <v>0</v>
      </c>
      <c r="F1742" s="3">
        <v>0</v>
      </c>
      <c r="G1742" s="3">
        <v>0</v>
      </c>
      <c r="H1742" s="315">
        <v>0</v>
      </c>
      <c r="I1742" s="2">
        <f t="shared" si="31"/>
        <v>0</v>
      </c>
    </row>
    <row r="1743" spans="1:9" hidden="1" x14ac:dyDescent="0.25">
      <c r="A1743" s="5">
        <v>540510</v>
      </c>
      <c r="B1743" s="4" t="s">
        <v>479</v>
      </c>
      <c r="C1743" s="3">
        <v>0</v>
      </c>
      <c r="D1743" s="3">
        <v>0</v>
      </c>
      <c r="E1743" s="3">
        <v>0</v>
      </c>
      <c r="F1743" s="3">
        <v>0</v>
      </c>
      <c r="G1743" s="3">
        <v>0</v>
      </c>
      <c r="H1743" s="315">
        <v>0</v>
      </c>
      <c r="I1743" s="2">
        <f t="shared" si="31"/>
        <v>0</v>
      </c>
    </row>
    <row r="1744" spans="1:9" hidden="1" x14ac:dyDescent="0.25">
      <c r="A1744" s="5">
        <v>540511</v>
      </c>
      <c r="B1744" s="4" t="s">
        <v>478</v>
      </c>
      <c r="C1744" s="3">
        <v>0</v>
      </c>
      <c r="D1744" s="3">
        <v>0</v>
      </c>
      <c r="E1744" s="3">
        <v>0</v>
      </c>
      <c r="F1744" s="3">
        <v>0</v>
      </c>
      <c r="G1744" s="3">
        <v>0</v>
      </c>
      <c r="H1744" s="315">
        <v>0</v>
      </c>
      <c r="I1744" s="2">
        <f t="shared" si="31"/>
        <v>0</v>
      </c>
    </row>
    <row r="1745" spans="1:9" hidden="1" x14ac:dyDescent="0.25">
      <c r="A1745" s="5">
        <v>540512</v>
      </c>
      <c r="B1745" s="4" t="s">
        <v>477</v>
      </c>
      <c r="C1745" s="3">
        <v>0</v>
      </c>
      <c r="D1745" s="3">
        <v>0</v>
      </c>
      <c r="E1745" s="3">
        <v>0</v>
      </c>
      <c r="F1745" s="3">
        <v>0</v>
      </c>
      <c r="G1745" s="3">
        <v>0</v>
      </c>
      <c r="H1745" s="315">
        <v>0</v>
      </c>
      <c r="I1745" s="2">
        <f t="shared" si="31"/>
        <v>0</v>
      </c>
    </row>
    <row r="1746" spans="1:9" hidden="1" x14ac:dyDescent="0.25">
      <c r="A1746" s="5">
        <v>540513</v>
      </c>
      <c r="B1746" s="4" t="s">
        <v>476</v>
      </c>
      <c r="C1746" s="3">
        <v>0</v>
      </c>
      <c r="D1746" s="3">
        <v>0</v>
      </c>
      <c r="E1746" s="3">
        <v>0</v>
      </c>
      <c r="F1746" s="3">
        <v>0</v>
      </c>
      <c r="G1746" s="3">
        <v>0</v>
      </c>
      <c r="H1746" s="315">
        <v>0</v>
      </c>
      <c r="I1746" s="2">
        <f t="shared" si="31"/>
        <v>0</v>
      </c>
    </row>
    <row r="1747" spans="1:9" hidden="1" x14ac:dyDescent="0.25">
      <c r="A1747" s="5">
        <v>540514</v>
      </c>
      <c r="B1747" s="4" t="s">
        <v>475</v>
      </c>
      <c r="C1747" s="3">
        <v>0</v>
      </c>
      <c r="D1747" s="3">
        <v>0</v>
      </c>
      <c r="E1747" s="3">
        <v>0</v>
      </c>
      <c r="F1747" s="3">
        <v>0</v>
      </c>
      <c r="G1747" s="3">
        <v>0</v>
      </c>
      <c r="H1747" s="315">
        <v>0</v>
      </c>
      <c r="I1747" s="2">
        <f t="shared" si="31"/>
        <v>0</v>
      </c>
    </row>
    <row r="1748" spans="1:9" hidden="1" x14ac:dyDescent="0.25">
      <c r="A1748" s="5">
        <v>540515</v>
      </c>
      <c r="B1748" s="4" t="s">
        <v>474</v>
      </c>
      <c r="C1748" s="3">
        <v>0</v>
      </c>
      <c r="D1748" s="3">
        <v>0</v>
      </c>
      <c r="E1748" s="3">
        <v>0</v>
      </c>
      <c r="F1748" s="3">
        <v>0</v>
      </c>
      <c r="G1748" s="3">
        <v>0</v>
      </c>
      <c r="H1748" s="315">
        <v>0</v>
      </c>
      <c r="I1748" s="2">
        <f t="shared" si="31"/>
        <v>0</v>
      </c>
    </row>
    <row r="1749" spans="1:9" hidden="1" x14ac:dyDescent="0.25">
      <c r="A1749" s="5">
        <v>540516</v>
      </c>
      <c r="B1749" s="4" t="s">
        <v>473</v>
      </c>
      <c r="C1749" s="3">
        <v>0</v>
      </c>
      <c r="D1749" s="3">
        <v>0</v>
      </c>
      <c r="E1749" s="3">
        <v>0</v>
      </c>
      <c r="F1749" s="3">
        <v>0</v>
      </c>
      <c r="G1749" s="3">
        <v>0</v>
      </c>
      <c r="H1749" s="315">
        <v>0</v>
      </c>
      <c r="I1749" s="2">
        <f t="shared" si="31"/>
        <v>0</v>
      </c>
    </row>
    <row r="1750" spans="1:9" hidden="1" x14ac:dyDescent="0.25">
      <c r="A1750" s="5">
        <v>540517</v>
      </c>
      <c r="B1750" s="4" t="s">
        <v>472</v>
      </c>
      <c r="C1750" s="3">
        <v>0</v>
      </c>
      <c r="D1750" s="3">
        <v>0</v>
      </c>
      <c r="E1750" s="3">
        <v>0</v>
      </c>
      <c r="F1750" s="3">
        <v>0</v>
      </c>
      <c r="G1750" s="3">
        <v>0</v>
      </c>
      <c r="H1750" s="315">
        <v>0</v>
      </c>
      <c r="I1750" s="2">
        <f t="shared" si="31"/>
        <v>0</v>
      </c>
    </row>
    <row r="1751" spans="1:9" hidden="1" x14ac:dyDescent="0.25">
      <c r="A1751" s="5">
        <v>540518</v>
      </c>
      <c r="B1751" s="4" t="s">
        <v>471</v>
      </c>
      <c r="C1751" s="3">
        <v>0</v>
      </c>
      <c r="D1751" s="3">
        <v>0</v>
      </c>
      <c r="E1751" s="3">
        <v>0</v>
      </c>
      <c r="F1751" s="3">
        <v>0</v>
      </c>
      <c r="G1751" s="3">
        <v>0</v>
      </c>
      <c r="H1751" s="315">
        <v>0</v>
      </c>
      <c r="I1751" s="2">
        <f t="shared" si="31"/>
        <v>0</v>
      </c>
    </row>
    <row r="1752" spans="1:9" hidden="1" x14ac:dyDescent="0.25">
      <c r="A1752" s="5">
        <v>540519</v>
      </c>
      <c r="B1752" s="4" t="s">
        <v>470</v>
      </c>
      <c r="C1752" s="3">
        <v>0</v>
      </c>
      <c r="D1752" s="3">
        <v>0</v>
      </c>
      <c r="E1752" s="3">
        <v>0</v>
      </c>
      <c r="F1752" s="3">
        <v>0</v>
      </c>
      <c r="G1752" s="3">
        <v>0</v>
      </c>
      <c r="H1752" s="315">
        <v>0</v>
      </c>
      <c r="I1752" s="2">
        <f t="shared" si="31"/>
        <v>0</v>
      </c>
    </row>
    <row r="1753" spans="1:9" hidden="1" x14ac:dyDescent="0.25">
      <c r="A1753" s="5">
        <v>540520</v>
      </c>
      <c r="B1753" s="4" t="s">
        <v>469</v>
      </c>
      <c r="C1753" s="3">
        <v>0</v>
      </c>
      <c r="D1753" s="3">
        <v>0</v>
      </c>
      <c r="E1753" s="3">
        <v>0</v>
      </c>
      <c r="F1753" s="3">
        <v>0</v>
      </c>
      <c r="G1753" s="3">
        <v>0</v>
      </c>
      <c r="H1753" s="315">
        <v>0</v>
      </c>
      <c r="I1753" s="2">
        <f t="shared" si="31"/>
        <v>0</v>
      </c>
    </row>
    <row r="1754" spans="1:9" hidden="1" x14ac:dyDescent="0.25">
      <c r="A1754" s="5">
        <v>540521</v>
      </c>
      <c r="B1754" s="4" t="s">
        <v>468</v>
      </c>
      <c r="C1754" s="3">
        <v>0</v>
      </c>
      <c r="D1754" s="3">
        <v>0</v>
      </c>
      <c r="E1754" s="3">
        <v>0</v>
      </c>
      <c r="F1754" s="3">
        <v>0</v>
      </c>
      <c r="G1754" s="3">
        <v>0</v>
      </c>
      <c r="H1754" s="315">
        <v>0</v>
      </c>
      <c r="I1754" s="2">
        <f t="shared" si="31"/>
        <v>0</v>
      </c>
    </row>
    <row r="1755" spans="1:9" hidden="1" x14ac:dyDescent="0.25">
      <c r="A1755" s="5">
        <v>540522</v>
      </c>
      <c r="B1755" s="4" t="s">
        <v>467</v>
      </c>
      <c r="C1755" s="3">
        <v>0</v>
      </c>
      <c r="D1755" s="3">
        <v>0</v>
      </c>
      <c r="E1755" s="3">
        <v>0</v>
      </c>
      <c r="F1755" s="3">
        <v>0</v>
      </c>
      <c r="G1755" s="3">
        <v>0</v>
      </c>
      <c r="H1755" s="315">
        <v>0</v>
      </c>
      <c r="I1755" s="2">
        <f t="shared" si="31"/>
        <v>0</v>
      </c>
    </row>
    <row r="1756" spans="1:9" hidden="1" x14ac:dyDescent="0.25">
      <c r="A1756" s="5">
        <v>540523</v>
      </c>
      <c r="B1756" s="4" t="s">
        <v>466</v>
      </c>
      <c r="C1756" s="3">
        <v>0</v>
      </c>
      <c r="D1756" s="3">
        <v>0</v>
      </c>
      <c r="E1756" s="3">
        <v>0</v>
      </c>
      <c r="F1756" s="3">
        <v>0</v>
      </c>
      <c r="G1756" s="3">
        <v>0</v>
      </c>
      <c r="H1756" s="315">
        <v>0</v>
      </c>
      <c r="I1756" s="2">
        <f t="shared" si="31"/>
        <v>0</v>
      </c>
    </row>
    <row r="1757" spans="1:9" hidden="1" x14ac:dyDescent="0.25">
      <c r="A1757" s="5">
        <v>540524</v>
      </c>
      <c r="B1757" s="4" t="s">
        <v>465</v>
      </c>
      <c r="C1757" s="3">
        <v>0</v>
      </c>
      <c r="D1757" s="3">
        <v>0</v>
      </c>
      <c r="E1757" s="3">
        <v>0</v>
      </c>
      <c r="F1757" s="3">
        <v>0</v>
      </c>
      <c r="G1757" s="3">
        <v>0</v>
      </c>
      <c r="H1757" s="315">
        <v>0</v>
      </c>
      <c r="I1757" s="2">
        <f t="shared" si="31"/>
        <v>0</v>
      </c>
    </row>
    <row r="1758" spans="1:9" hidden="1" x14ac:dyDescent="0.25">
      <c r="A1758" s="5">
        <v>540525</v>
      </c>
      <c r="B1758" s="4" t="s">
        <v>464</v>
      </c>
      <c r="C1758" s="3">
        <v>0</v>
      </c>
      <c r="D1758" s="3">
        <v>0</v>
      </c>
      <c r="E1758" s="3">
        <v>0</v>
      </c>
      <c r="F1758" s="3">
        <v>0</v>
      </c>
      <c r="G1758" s="3">
        <v>0</v>
      </c>
      <c r="H1758" s="315">
        <v>0</v>
      </c>
      <c r="I1758" s="2">
        <f t="shared" si="31"/>
        <v>0</v>
      </c>
    </row>
    <row r="1759" spans="1:9" hidden="1" x14ac:dyDescent="0.25">
      <c r="A1759" s="5">
        <v>540526</v>
      </c>
      <c r="B1759" s="4" t="s">
        <v>463</v>
      </c>
      <c r="C1759" s="3">
        <v>0</v>
      </c>
      <c r="D1759" s="3">
        <v>0</v>
      </c>
      <c r="E1759" s="3">
        <v>0</v>
      </c>
      <c r="F1759" s="3">
        <v>0</v>
      </c>
      <c r="G1759" s="3">
        <v>0</v>
      </c>
      <c r="H1759" s="315">
        <v>0</v>
      </c>
      <c r="I1759" s="2">
        <f t="shared" si="31"/>
        <v>0</v>
      </c>
    </row>
    <row r="1760" spans="1:9" hidden="1" x14ac:dyDescent="0.25">
      <c r="A1760" s="5">
        <v>540527</v>
      </c>
      <c r="B1760" s="4" t="s">
        <v>462</v>
      </c>
      <c r="C1760" s="3">
        <v>0</v>
      </c>
      <c r="D1760" s="3">
        <v>0</v>
      </c>
      <c r="E1760" s="3">
        <v>0</v>
      </c>
      <c r="F1760" s="3">
        <v>0</v>
      </c>
      <c r="G1760" s="3">
        <v>0</v>
      </c>
      <c r="H1760" s="315">
        <v>0</v>
      </c>
      <c r="I1760" s="2">
        <f t="shared" si="31"/>
        <v>0</v>
      </c>
    </row>
    <row r="1761" spans="1:9" hidden="1" x14ac:dyDescent="0.25">
      <c r="A1761" s="5">
        <v>540528</v>
      </c>
      <c r="B1761" s="4" t="s">
        <v>461</v>
      </c>
      <c r="C1761" s="3">
        <v>0</v>
      </c>
      <c r="D1761" s="3">
        <v>0</v>
      </c>
      <c r="E1761" s="3">
        <v>0</v>
      </c>
      <c r="F1761" s="3">
        <v>0</v>
      </c>
      <c r="G1761" s="3">
        <v>0</v>
      </c>
      <c r="H1761" s="315">
        <v>0</v>
      </c>
      <c r="I1761" s="2">
        <f t="shared" si="31"/>
        <v>0</v>
      </c>
    </row>
    <row r="1762" spans="1:9" hidden="1" x14ac:dyDescent="0.25">
      <c r="A1762" s="5">
        <v>540529</v>
      </c>
      <c r="B1762" s="4" t="s">
        <v>460</v>
      </c>
      <c r="C1762" s="3">
        <v>0</v>
      </c>
      <c r="D1762" s="3">
        <v>0</v>
      </c>
      <c r="E1762" s="3">
        <v>0</v>
      </c>
      <c r="F1762" s="3">
        <v>0</v>
      </c>
      <c r="G1762" s="3">
        <v>0</v>
      </c>
      <c r="H1762" s="315">
        <v>0</v>
      </c>
      <c r="I1762" s="2">
        <f t="shared" si="31"/>
        <v>0</v>
      </c>
    </row>
    <row r="1763" spans="1:9" hidden="1" x14ac:dyDescent="0.25">
      <c r="A1763" s="5">
        <v>540530</v>
      </c>
      <c r="B1763" s="4" t="s">
        <v>449</v>
      </c>
      <c r="C1763" s="3">
        <v>0</v>
      </c>
      <c r="D1763" s="3">
        <v>0</v>
      </c>
      <c r="E1763" s="3">
        <v>0</v>
      </c>
      <c r="F1763" s="3">
        <v>0</v>
      </c>
      <c r="G1763" s="3">
        <v>0</v>
      </c>
      <c r="H1763" s="315">
        <v>0</v>
      </c>
      <c r="I1763" s="2">
        <f t="shared" si="31"/>
        <v>0</v>
      </c>
    </row>
    <row r="1764" spans="1:9" hidden="1" x14ac:dyDescent="0.25">
      <c r="A1764" s="5">
        <v>540531</v>
      </c>
      <c r="B1764" s="4" t="s">
        <v>459</v>
      </c>
      <c r="C1764" s="3">
        <v>0</v>
      </c>
      <c r="D1764" s="3">
        <v>0</v>
      </c>
      <c r="E1764" s="3">
        <v>0</v>
      </c>
      <c r="F1764" s="3">
        <v>0</v>
      </c>
      <c r="G1764" s="3">
        <v>0</v>
      </c>
      <c r="H1764" s="315">
        <v>0</v>
      </c>
      <c r="I1764" s="2">
        <f t="shared" si="31"/>
        <v>0</v>
      </c>
    </row>
    <row r="1765" spans="1:9" hidden="1" x14ac:dyDescent="0.25">
      <c r="A1765" s="5">
        <v>540532</v>
      </c>
      <c r="B1765" s="4" t="s">
        <v>458</v>
      </c>
      <c r="C1765" s="3">
        <v>0</v>
      </c>
      <c r="D1765" s="3">
        <v>0</v>
      </c>
      <c r="E1765" s="3">
        <v>0</v>
      </c>
      <c r="F1765" s="3">
        <v>0</v>
      </c>
      <c r="G1765" s="3">
        <v>0</v>
      </c>
      <c r="H1765" s="315">
        <v>0</v>
      </c>
      <c r="I1765" s="2">
        <f t="shared" si="31"/>
        <v>0</v>
      </c>
    </row>
    <row r="1766" spans="1:9" hidden="1" x14ac:dyDescent="0.25">
      <c r="A1766" s="5">
        <v>540533</v>
      </c>
      <c r="B1766" s="4" t="s">
        <v>457</v>
      </c>
      <c r="C1766" s="3">
        <v>0</v>
      </c>
      <c r="D1766" s="3">
        <v>0</v>
      </c>
      <c r="E1766" s="3">
        <v>0</v>
      </c>
      <c r="F1766" s="3">
        <v>0</v>
      </c>
      <c r="G1766" s="3">
        <v>0</v>
      </c>
      <c r="H1766" s="315">
        <v>0</v>
      </c>
      <c r="I1766" s="2">
        <f t="shared" si="31"/>
        <v>0</v>
      </c>
    </row>
    <row r="1767" spans="1:9" hidden="1" x14ac:dyDescent="0.25">
      <c r="A1767" s="5">
        <v>540534</v>
      </c>
      <c r="B1767" s="4" t="s">
        <v>456</v>
      </c>
      <c r="C1767" s="3">
        <v>0</v>
      </c>
      <c r="D1767" s="3">
        <v>0</v>
      </c>
      <c r="E1767" s="3">
        <v>0</v>
      </c>
      <c r="F1767" s="3">
        <v>0</v>
      </c>
      <c r="G1767" s="3">
        <v>0</v>
      </c>
      <c r="H1767" s="315">
        <v>0</v>
      </c>
      <c r="I1767" s="2">
        <f t="shared" si="31"/>
        <v>0</v>
      </c>
    </row>
    <row r="1768" spans="1:9" hidden="1" x14ac:dyDescent="0.25">
      <c r="A1768" s="5">
        <v>540595</v>
      </c>
      <c r="B1768" s="4" t="s">
        <v>455</v>
      </c>
      <c r="C1768" s="3">
        <v>0</v>
      </c>
      <c r="D1768" s="3">
        <v>0</v>
      </c>
      <c r="E1768" s="3">
        <v>0</v>
      </c>
      <c r="F1768" s="3">
        <v>0</v>
      </c>
      <c r="G1768" s="3">
        <v>0</v>
      </c>
      <c r="H1768" s="315">
        <v>0</v>
      </c>
      <c r="I1768" s="2">
        <f t="shared" si="31"/>
        <v>0</v>
      </c>
    </row>
    <row r="1769" spans="1:9" hidden="1" x14ac:dyDescent="0.25">
      <c r="A1769" s="5">
        <v>541000</v>
      </c>
      <c r="B1769" s="4" t="s">
        <v>454</v>
      </c>
      <c r="C1769" s="3">
        <v>0</v>
      </c>
      <c r="D1769" s="3">
        <v>0</v>
      </c>
      <c r="E1769" s="3">
        <v>0</v>
      </c>
      <c r="F1769" s="3">
        <v>0</v>
      </c>
      <c r="G1769" s="3">
        <v>0</v>
      </c>
      <c r="H1769" s="315">
        <v>0</v>
      </c>
      <c r="I1769" s="2">
        <f t="shared" si="31"/>
        <v>0</v>
      </c>
    </row>
    <row r="1770" spans="1:9" hidden="1" x14ac:dyDescent="0.25">
      <c r="A1770" s="5">
        <v>541001</v>
      </c>
      <c r="B1770" s="4" t="s">
        <v>453</v>
      </c>
      <c r="C1770" s="3">
        <v>0</v>
      </c>
      <c r="D1770" s="3">
        <v>0</v>
      </c>
      <c r="E1770" s="3">
        <v>0</v>
      </c>
      <c r="F1770" s="3">
        <v>0</v>
      </c>
      <c r="G1770" s="3">
        <v>0</v>
      </c>
      <c r="H1770" s="315">
        <v>0</v>
      </c>
      <c r="I1770" s="2">
        <f t="shared" si="31"/>
        <v>0</v>
      </c>
    </row>
    <row r="1771" spans="1:9" hidden="1" x14ac:dyDescent="0.25">
      <c r="A1771" s="5">
        <v>541002</v>
      </c>
      <c r="B1771" s="4" t="s">
        <v>452</v>
      </c>
      <c r="C1771" s="3">
        <v>0</v>
      </c>
      <c r="D1771" s="3">
        <v>0</v>
      </c>
      <c r="E1771" s="3">
        <v>0</v>
      </c>
      <c r="F1771" s="3">
        <v>0</v>
      </c>
      <c r="G1771" s="3">
        <v>0</v>
      </c>
      <c r="H1771" s="315">
        <v>0</v>
      </c>
      <c r="I1771" s="2">
        <f t="shared" si="31"/>
        <v>0</v>
      </c>
    </row>
    <row r="1772" spans="1:9" hidden="1" x14ac:dyDescent="0.25">
      <c r="A1772" s="5">
        <v>541003</v>
      </c>
      <c r="B1772" s="4" t="s">
        <v>451</v>
      </c>
      <c r="C1772" s="3">
        <v>0</v>
      </c>
      <c r="D1772" s="3">
        <v>0</v>
      </c>
      <c r="E1772" s="3">
        <v>0</v>
      </c>
      <c r="F1772" s="3">
        <v>0</v>
      </c>
      <c r="G1772" s="3">
        <v>0</v>
      </c>
      <c r="H1772" s="315">
        <v>0</v>
      </c>
      <c r="I1772" s="2">
        <f t="shared" si="31"/>
        <v>0</v>
      </c>
    </row>
    <row r="1773" spans="1:9" hidden="1" x14ac:dyDescent="0.25">
      <c r="A1773" s="5">
        <v>541004</v>
      </c>
      <c r="B1773" s="4" t="s">
        <v>450</v>
      </c>
      <c r="C1773" s="3">
        <v>0</v>
      </c>
      <c r="D1773" s="3">
        <v>0</v>
      </c>
      <c r="E1773" s="3">
        <v>0</v>
      </c>
      <c r="F1773" s="3">
        <v>0</v>
      </c>
      <c r="G1773" s="3">
        <v>0</v>
      </c>
      <c r="H1773" s="315">
        <v>0</v>
      </c>
      <c r="I1773" s="2">
        <f t="shared" si="31"/>
        <v>0</v>
      </c>
    </row>
    <row r="1774" spans="1:9" hidden="1" x14ac:dyDescent="0.25">
      <c r="A1774" s="5">
        <v>541005</v>
      </c>
      <c r="B1774" s="4" t="s">
        <v>449</v>
      </c>
      <c r="C1774" s="3">
        <v>0</v>
      </c>
      <c r="D1774" s="3">
        <v>0</v>
      </c>
      <c r="E1774" s="3">
        <v>0</v>
      </c>
      <c r="F1774" s="3">
        <v>0</v>
      </c>
      <c r="G1774" s="3">
        <v>0</v>
      </c>
      <c r="H1774" s="315">
        <v>0</v>
      </c>
      <c r="I1774" s="2">
        <f t="shared" si="31"/>
        <v>0</v>
      </c>
    </row>
    <row r="1775" spans="1:9" hidden="1" x14ac:dyDescent="0.25">
      <c r="A1775" s="5">
        <v>541006</v>
      </c>
      <c r="B1775" s="4" t="s">
        <v>448</v>
      </c>
      <c r="C1775" s="3">
        <v>0</v>
      </c>
      <c r="D1775" s="3">
        <v>0</v>
      </c>
      <c r="E1775" s="3">
        <v>0</v>
      </c>
      <c r="F1775" s="3">
        <v>0</v>
      </c>
      <c r="G1775" s="3">
        <v>0</v>
      </c>
      <c r="H1775" s="315">
        <v>0</v>
      </c>
      <c r="I1775" s="2">
        <f t="shared" si="31"/>
        <v>0</v>
      </c>
    </row>
    <row r="1776" spans="1:9" hidden="1" x14ac:dyDescent="0.25">
      <c r="A1776" s="5">
        <v>541007</v>
      </c>
      <c r="B1776" s="4" t="s">
        <v>447</v>
      </c>
      <c r="C1776" s="3">
        <v>0</v>
      </c>
      <c r="D1776" s="3">
        <v>0</v>
      </c>
      <c r="E1776" s="3">
        <v>0</v>
      </c>
      <c r="F1776" s="3">
        <v>0</v>
      </c>
      <c r="G1776" s="3">
        <v>0</v>
      </c>
      <c r="H1776" s="315">
        <v>0</v>
      </c>
      <c r="I1776" s="2">
        <f t="shared" si="31"/>
        <v>0</v>
      </c>
    </row>
    <row r="1777" spans="1:9" hidden="1" x14ac:dyDescent="0.25">
      <c r="A1777" s="5">
        <v>541008</v>
      </c>
      <c r="B1777" s="4" t="s">
        <v>446</v>
      </c>
      <c r="C1777" s="3">
        <v>0</v>
      </c>
      <c r="D1777" s="3">
        <v>0</v>
      </c>
      <c r="E1777" s="3">
        <v>0</v>
      </c>
      <c r="F1777" s="3">
        <v>0</v>
      </c>
      <c r="G1777" s="3">
        <v>0</v>
      </c>
      <c r="H1777" s="315">
        <v>0</v>
      </c>
      <c r="I1777" s="2">
        <f t="shared" si="31"/>
        <v>0</v>
      </c>
    </row>
    <row r="1778" spans="1:9" hidden="1" x14ac:dyDescent="0.25">
      <c r="A1778" s="5">
        <v>541009</v>
      </c>
      <c r="B1778" s="4" t="s">
        <v>445</v>
      </c>
      <c r="C1778" s="3">
        <v>0</v>
      </c>
      <c r="D1778" s="3">
        <v>0</v>
      </c>
      <c r="E1778" s="3">
        <v>0</v>
      </c>
      <c r="F1778" s="3">
        <v>0</v>
      </c>
      <c r="G1778" s="3">
        <v>0</v>
      </c>
      <c r="H1778" s="315">
        <v>0</v>
      </c>
      <c r="I1778" s="2">
        <f t="shared" si="31"/>
        <v>0</v>
      </c>
    </row>
    <row r="1779" spans="1:9" hidden="1" x14ac:dyDescent="0.25">
      <c r="A1779" s="5">
        <v>541010</v>
      </c>
      <c r="B1779" s="4" t="s">
        <v>444</v>
      </c>
      <c r="C1779" s="3">
        <v>0</v>
      </c>
      <c r="D1779" s="3">
        <v>0</v>
      </c>
      <c r="E1779" s="3">
        <v>0</v>
      </c>
      <c r="F1779" s="3">
        <v>0</v>
      </c>
      <c r="G1779" s="3">
        <v>0</v>
      </c>
      <c r="H1779" s="315">
        <v>0</v>
      </c>
      <c r="I1779" s="2">
        <f t="shared" si="31"/>
        <v>0</v>
      </c>
    </row>
    <row r="1780" spans="1:9" hidden="1" x14ac:dyDescent="0.25">
      <c r="A1780" s="5">
        <v>541011</v>
      </c>
      <c r="B1780" s="4" t="s">
        <v>443</v>
      </c>
      <c r="C1780" s="3">
        <v>0</v>
      </c>
      <c r="D1780" s="3">
        <v>0</v>
      </c>
      <c r="E1780" s="3">
        <v>0</v>
      </c>
      <c r="F1780" s="3">
        <v>0</v>
      </c>
      <c r="G1780" s="3">
        <v>0</v>
      </c>
      <c r="H1780" s="315">
        <v>0</v>
      </c>
      <c r="I1780" s="2">
        <f t="shared" si="31"/>
        <v>0</v>
      </c>
    </row>
    <row r="1781" spans="1:9" hidden="1" x14ac:dyDescent="0.25">
      <c r="A1781" s="5">
        <v>541012</v>
      </c>
      <c r="B1781" s="4" t="s">
        <v>442</v>
      </c>
      <c r="C1781" s="3">
        <v>0</v>
      </c>
      <c r="D1781" s="3">
        <v>0</v>
      </c>
      <c r="E1781" s="3">
        <v>0</v>
      </c>
      <c r="F1781" s="3">
        <v>0</v>
      </c>
      <c r="G1781" s="3">
        <v>0</v>
      </c>
      <c r="H1781" s="315">
        <v>0</v>
      </c>
      <c r="I1781" s="2">
        <f t="shared" si="31"/>
        <v>0</v>
      </c>
    </row>
    <row r="1782" spans="1:9" hidden="1" x14ac:dyDescent="0.25">
      <c r="A1782" s="5">
        <v>541013</v>
      </c>
      <c r="B1782" s="4" t="s">
        <v>441</v>
      </c>
      <c r="C1782" s="3">
        <v>0</v>
      </c>
      <c r="D1782" s="3">
        <v>0</v>
      </c>
      <c r="E1782" s="3">
        <v>0</v>
      </c>
      <c r="F1782" s="3">
        <v>0</v>
      </c>
      <c r="G1782" s="3">
        <v>0</v>
      </c>
      <c r="H1782" s="315">
        <v>0</v>
      </c>
      <c r="I1782" s="2">
        <f t="shared" si="31"/>
        <v>0</v>
      </c>
    </row>
    <row r="1783" spans="1:9" hidden="1" x14ac:dyDescent="0.25">
      <c r="A1783" s="5">
        <v>541014</v>
      </c>
      <c r="B1783" s="4" t="s">
        <v>440</v>
      </c>
      <c r="C1783" s="3">
        <v>0</v>
      </c>
      <c r="D1783" s="3">
        <v>0</v>
      </c>
      <c r="E1783" s="3">
        <v>0</v>
      </c>
      <c r="F1783" s="3">
        <v>0</v>
      </c>
      <c r="G1783" s="3">
        <v>0</v>
      </c>
      <c r="H1783" s="315">
        <v>0</v>
      </c>
      <c r="I1783" s="2">
        <f t="shared" si="31"/>
        <v>0</v>
      </c>
    </row>
    <row r="1784" spans="1:9" hidden="1" x14ac:dyDescent="0.25">
      <c r="A1784" s="5">
        <v>541015</v>
      </c>
      <c r="B1784" s="4" t="s">
        <v>439</v>
      </c>
      <c r="C1784" s="3">
        <v>0</v>
      </c>
      <c r="D1784" s="3">
        <v>0</v>
      </c>
      <c r="E1784" s="3">
        <v>0</v>
      </c>
      <c r="F1784" s="3">
        <v>0</v>
      </c>
      <c r="G1784" s="3">
        <v>0</v>
      </c>
      <c r="H1784" s="315">
        <v>0</v>
      </c>
      <c r="I1784" s="2">
        <f t="shared" si="31"/>
        <v>0</v>
      </c>
    </row>
    <row r="1785" spans="1:9" hidden="1" x14ac:dyDescent="0.25">
      <c r="A1785" s="5">
        <v>541016</v>
      </c>
      <c r="B1785" s="4" t="s">
        <v>438</v>
      </c>
      <c r="C1785" s="3">
        <v>0</v>
      </c>
      <c r="D1785" s="3">
        <v>0</v>
      </c>
      <c r="E1785" s="3">
        <v>0</v>
      </c>
      <c r="F1785" s="3">
        <v>0</v>
      </c>
      <c r="G1785" s="3">
        <v>0</v>
      </c>
      <c r="H1785" s="315">
        <v>0</v>
      </c>
      <c r="I1785" s="2">
        <f t="shared" si="31"/>
        <v>0</v>
      </c>
    </row>
    <row r="1786" spans="1:9" hidden="1" x14ac:dyDescent="0.25">
      <c r="A1786" s="5">
        <v>541017</v>
      </c>
      <c r="B1786" s="4" t="s">
        <v>437</v>
      </c>
      <c r="C1786" s="3">
        <v>0</v>
      </c>
      <c r="D1786" s="3">
        <v>0</v>
      </c>
      <c r="E1786" s="3">
        <v>0</v>
      </c>
      <c r="F1786" s="3">
        <v>0</v>
      </c>
      <c r="G1786" s="3">
        <v>0</v>
      </c>
      <c r="H1786" s="315">
        <v>0</v>
      </c>
      <c r="I1786" s="2">
        <f t="shared" si="31"/>
        <v>0</v>
      </c>
    </row>
    <row r="1787" spans="1:9" hidden="1" x14ac:dyDescent="0.25">
      <c r="A1787" s="5">
        <v>541018</v>
      </c>
      <c r="B1787" s="4" t="s">
        <v>436</v>
      </c>
      <c r="C1787" s="3">
        <v>0</v>
      </c>
      <c r="D1787" s="3">
        <v>0</v>
      </c>
      <c r="E1787" s="3">
        <v>0</v>
      </c>
      <c r="F1787" s="3">
        <v>0</v>
      </c>
      <c r="G1787" s="3">
        <v>0</v>
      </c>
      <c r="H1787" s="315">
        <v>0</v>
      </c>
      <c r="I1787" s="2">
        <f t="shared" si="31"/>
        <v>0</v>
      </c>
    </row>
    <row r="1788" spans="1:9" hidden="1" x14ac:dyDescent="0.25">
      <c r="A1788" s="5">
        <v>541019</v>
      </c>
      <c r="B1788" s="4" t="s">
        <v>435</v>
      </c>
      <c r="C1788" s="3">
        <v>0</v>
      </c>
      <c r="D1788" s="3">
        <v>0</v>
      </c>
      <c r="E1788" s="3">
        <v>0</v>
      </c>
      <c r="F1788" s="3">
        <v>0</v>
      </c>
      <c r="G1788" s="3">
        <v>0</v>
      </c>
      <c r="H1788" s="315">
        <v>0</v>
      </c>
      <c r="I1788" s="2">
        <f t="shared" si="31"/>
        <v>0</v>
      </c>
    </row>
    <row r="1789" spans="1:9" hidden="1" x14ac:dyDescent="0.25">
      <c r="A1789" s="5">
        <v>541022</v>
      </c>
      <c r="B1789" s="4" t="s">
        <v>434</v>
      </c>
      <c r="C1789" s="3">
        <v>0</v>
      </c>
      <c r="D1789" s="3">
        <v>0</v>
      </c>
      <c r="E1789" s="3">
        <v>0</v>
      </c>
      <c r="F1789" s="3">
        <v>0</v>
      </c>
      <c r="G1789" s="3">
        <v>0</v>
      </c>
      <c r="H1789" s="315">
        <v>0</v>
      </c>
      <c r="I1789" s="2">
        <f t="shared" si="31"/>
        <v>0</v>
      </c>
    </row>
    <row r="1790" spans="1:9" hidden="1" x14ac:dyDescent="0.25">
      <c r="A1790" s="5">
        <v>541023</v>
      </c>
      <c r="B1790" s="4" t="s">
        <v>433</v>
      </c>
      <c r="C1790" s="3">
        <v>0</v>
      </c>
      <c r="D1790" s="3">
        <v>0</v>
      </c>
      <c r="E1790" s="3">
        <v>0</v>
      </c>
      <c r="F1790" s="3">
        <v>0</v>
      </c>
      <c r="G1790" s="3">
        <v>0</v>
      </c>
      <c r="H1790" s="315">
        <v>0</v>
      </c>
      <c r="I1790" s="2">
        <f t="shared" si="31"/>
        <v>0</v>
      </c>
    </row>
    <row r="1791" spans="1:9" hidden="1" x14ac:dyDescent="0.25">
      <c r="A1791" s="5">
        <v>541024</v>
      </c>
      <c r="B1791" s="4" t="s">
        <v>432</v>
      </c>
      <c r="C1791" s="3">
        <v>0</v>
      </c>
      <c r="D1791" s="3">
        <v>0</v>
      </c>
      <c r="E1791" s="3">
        <v>0</v>
      </c>
      <c r="F1791" s="3">
        <v>0</v>
      </c>
      <c r="G1791" s="3">
        <v>0</v>
      </c>
      <c r="H1791" s="315">
        <v>0</v>
      </c>
      <c r="I1791" s="2">
        <f t="shared" si="31"/>
        <v>0</v>
      </c>
    </row>
    <row r="1792" spans="1:9" hidden="1" x14ac:dyDescent="0.25">
      <c r="A1792" s="5">
        <v>541025</v>
      </c>
      <c r="B1792" s="4" t="s">
        <v>431</v>
      </c>
      <c r="C1792" s="3">
        <v>0</v>
      </c>
      <c r="D1792" s="3">
        <v>0</v>
      </c>
      <c r="E1792" s="3">
        <v>0</v>
      </c>
      <c r="F1792" s="3">
        <v>0</v>
      </c>
      <c r="G1792" s="3">
        <v>0</v>
      </c>
      <c r="H1792" s="315">
        <v>0</v>
      </c>
      <c r="I1792" s="2">
        <f t="shared" si="31"/>
        <v>0</v>
      </c>
    </row>
    <row r="1793" spans="1:9" hidden="1" x14ac:dyDescent="0.25">
      <c r="A1793" s="5">
        <v>541026</v>
      </c>
      <c r="B1793" s="4" t="s">
        <v>430</v>
      </c>
      <c r="C1793" s="3">
        <v>0</v>
      </c>
      <c r="D1793" s="3">
        <v>0</v>
      </c>
      <c r="E1793" s="3">
        <v>0</v>
      </c>
      <c r="F1793" s="3">
        <v>0</v>
      </c>
      <c r="G1793" s="3">
        <v>0</v>
      </c>
      <c r="H1793" s="315">
        <v>0</v>
      </c>
      <c r="I1793" s="2">
        <f t="shared" si="31"/>
        <v>0</v>
      </c>
    </row>
    <row r="1794" spans="1:9" hidden="1" x14ac:dyDescent="0.25">
      <c r="A1794" s="5">
        <v>541027</v>
      </c>
      <c r="B1794" s="4" t="s">
        <v>429</v>
      </c>
      <c r="C1794" s="3">
        <v>0</v>
      </c>
      <c r="D1794" s="3">
        <v>0</v>
      </c>
      <c r="E1794" s="3">
        <v>0</v>
      </c>
      <c r="F1794" s="3">
        <v>0</v>
      </c>
      <c r="G1794" s="3">
        <v>0</v>
      </c>
      <c r="H1794" s="315">
        <v>0</v>
      </c>
      <c r="I1794" s="2">
        <f t="shared" si="31"/>
        <v>0</v>
      </c>
    </row>
    <row r="1795" spans="1:9" hidden="1" x14ac:dyDescent="0.25">
      <c r="A1795" s="5">
        <v>541028</v>
      </c>
      <c r="B1795" s="4" t="s">
        <v>428</v>
      </c>
      <c r="C1795" s="3">
        <v>0</v>
      </c>
      <c r="D1795" s="3">
        <v>0</v>
      </c>
      <c r="E1795" s="3">
        <v>0</v>
      </c>
      <c r="F1795" s="3">
        <v>0</v>
      </c>
      <c r="G1795" s="3">
        <v>0</v>
      </c>
      <c r="H1795" s="315">
        <v>0</v>
      </c>
      <c r="I1795" s="2">
        <f t="shared" si="31"/>
        <v>0</v>
      </c>
    </row>
    <row r="1796" spans="1:9" hidden="1" x14ac:dyDescent="0.25">
      <c r="A1796" s="5">
        <v>541029</v>
      </c>
      <c r="B1796" s="4" t="s">
        <v>427</v>
      </c>
      <c r="C1796" s="3">
        <v>0</v>
      </c>
      <c r="D1796" s="3">
        <v>0</v>
      </c>
      <c r="E1796" s="3">
        <v>0</v>
      </c>
      <c r="F1796" s="3">
        <v>0</v>
      </c>
      <c r="G1796" s="3">
        <v>0</v>
      </c>
      <c r="H1796" s="315">
        <v>0</v>
      </c>
      <c r="I1796" s="2">
        <f t="shared" ref="I1796:I1859" si="32">MAX(C1796:H1796)</f>
        <v>0</v>
      </c>
    </row>
    <row r="1797" spans="1:9" hidden="1" x14ac:dyDescent="0.25">
      <c r="A1797" s="5">
        <v>541030</v>
      </c>
      <c r="B1797" s="4" t="s">
        <v>426</v>
      </c>
      <c r="C1797" s="3">
        <v>0</v>
      </c>
      <c r="D1797" s="3">
        <v>0</v>
      </c>
      <c r="E1797" s="3">
        <v>0</v>
      </c>
      <c r="F1797" s="3">
        <v>0</v>
      </c>
      <c r="G1797" s="3">
        <v>0</v>
      </c>
      <c r="H1797" s="315">
        <v>0</v>
      </c>
      <c r="I1797" s="2">
        <f t="shared" si="32"/>
        <v>0</v>
      </c>
    </row>
    <row r="1798" spans="1:9" hidden="1" x14ac:dyDescent="0.25">
      <c r="A1798" s="5">
        <v>541031</v>
      </c>
      <c r="B1798" s="4" t="s">
        <v>425</v>
      </c>
      <c r="C1798" s="3">
        <v>0</v>
      </c>
      <c r="D1798" s="3">
        <v>0</v>
      </c>
      <c r="E1798" s="3">
        <v>0</v>
      </c>
      <c r="F1798" s="3">
        <v>0</v>
      </c>
      <c r="G1798" s="3">
        <v>0</v>
      </c>
      <c r="H1798" s="315">
        <v>0</v>
      </c>
      <c r="I1798" s="2">
        <f t="shared" si="32"/>
        <v>0</v>
      </c>
    </row>
    <row r="1799" spans="1:9" hidden="1" x14ac:dyDescent="0.25">
      <c r="A1799" s="5">
        <v>541032</v>
      </c>
      <c r="B1799" s="4" t="s">
        <v>424</v>
      </c>
      <c r="C1799" s="3">
        <v>0</v>
      </c>
      <c r="D1799" s="3">
        <v>0</v>
      </c>
      <c r="E1799" s="3">
        <v>0</v>
      </c>
      <c r="F1799" s="3">
        <v>0</v>
      </c>
      <c r="G1799" s="3">
        <v>0</v>
      </c>
      <c r="H1799" s="315">
        <v>0</v>
      </c>
      <c r="I1799" s="2">
        <f t="shared" si="32"/>
        <v>0</v>
      </c>
    </row>
    <row r="1800" spans="1:9" hidden="1" x14ac:dyDescent="0.25">
      <c r="A1800" s="5">
        <v>541033</v>
      </c>
      <c r="B1800" s="4" t="s">
        <v>423</v>
      </c>
      <c r="C1800" s="3">
        <v>0</v>
      </c>
      <c r="D1800" s="3">
        <v>0</v>
      </c>
      <c r="E1800" s="3">
        <v>0</v>
      </c>
      <c r="F1800" s="3">
        <v>0</v>
      </c>
      <c r="G1800" s="3">
        <v>0</v>
      </c>
      <c r="H1800" s="315">
        <v>0</v>
      </c>
      <c r="I1800" s="2">
        <f t="shared" si="32"/>
        <v>0</v>
      </c>
    </row>
    <row r="1801" spans="1:9" hidden="1" x14ac:dyDescent="0.25">
      <c r="A1801" s="5">
        <v>541034</v>
      </c>
      <c r="B1801" s="4" t="s">
        <v>422</v>
      </c>
      <c r="C1801" s="3">
        <v>0</v>
      </c>
      <c r="D1801" s="3">
        <v>0</v>
      </c>
      <c r="E1801" s="3">
        <v>0</v>
      </c>
      <c r="F1801" s="3">
        <v>0</v>
      </c>
      <c r="G1801" s="3">
        <v>0</v>
      </c>
      <c r="H1801" s="315">
        <v>0</v>
      </c>
      <c r="I1801" s="2">
        <f t="shared" si="32"/>
        <v>0</v>
      </c>
    </row>
    <row r="1802" spans="1:9" hidden="1" x14ac:dyDescent="0.25">
      <c r="A1802" s="5">
        <v>541035</v>
      </c>
      <c r="B1802" s="4" t="s">
        <v>421</v>
      </c>
      <c r="C1802" s="3">
        <v>0</v>
      </c>
      <c r="D1802" s="3">
        <v>0</v>
      </c>
      <c r="E1802" s="3">
        <v>0</v>
      </c>
      <c r="F1802" s="3">
        <v>0</v>
      </c>
      <c r="G1802" s="3">
        <v>0</v>
      </c>
      <c r="H1802" s="315">
        <v>0</v>
      </c>
      <c r="I1802" s="2">
        <f t="shared" si="32"/>
        <v>0</v>
      </c>
    </row>
    <row r="1803" spans="1:9" hidden="1" x14ac:dyDescent="0.25">
      <c r="A1803" s="5">
        <v>541095</v>
      </c>
      <c r="B1803" s="4" t="s">
        <v>213</v>
      </c>
      <c r="C1803" s="3">
        <v>0</v>
      </c>
      <c r="D1803" s="3">
        <v>0</v>
      </c>
      <c r="E1803" s="3">
        <v>0</v>
      </c>
      <c r="F1803" s="3">
        <v>0</v>
      </c>
      <c r="G1803" s="3">
        <v>0</v>
      </c>
      <c r="H1803" s="315">
        <v>0</v>
      </c>
      <c r="I1803" s="2">
        <f t="shared" si="32"/>
        <v>0</v>
      </c>
    </row>
    <row r="1804" spans="1:9" hidden="1" x14ac:dyDescent="0.25">
      <c r="A1804" s="5">
        <v>541500</v>
      </c>
      <c r="B1804" s="4" t="s">
        <v>420</v>
      </c>
      <c r="C1804" s="3">
        <v>0</v>
      </c>
      <c r="D1804" s="3">
        <v>0</v>
      </c>
      <c r="E1804" s="3">
        <v>0</v>
      </c>
      <c r="F1804" s="3">
        <v>0</v>
      </c>
      <c r="G1804" s="3">
        <v>0</v>
      </c>
      <c r="H1804" s="315">
        <v>0</v>
      </c>
      <c r="I1804" s="2">
        <f t="shared" si="32"/>
        <v>0</v>
      </c>
    </row>
    <row r="1805" spans="1:9" hidden="1" x14ac:dyDescent="0.25">
      <c r="A1805" s="5">
        <v>542000</v>
      </c>
      <c r="B1805" s="4" t="s">
        <v>419</v>
      </c>
      <c r="C1805" s="3">
        <v>0</v>
      </c>
      <c r="D1805" s="3">
        <v>0</v>
      </c>
      <c r="E1805" s="3">
        <v>0</v>
      </c>
      <c r="F1805" s="3">
        <v>0</v>
      </c>
      <c r="G1805" s="3">
        <v>0</v>
      </c>
      <c r="H1805" s="315">
        <v>0</v>
      </c>
      <c r="I1805" s="2">
        <f t="shared" si="32"/>
        <v>0</v>
      </c>
    </row>
    <row r="1806" spans="1:9" hidden="1" x14ac:dyDescent="0.25">
      <c r="A1806" s="5">
        <v>542500</v>
      </c>
      <c r="B1806" s="4" t="s">
        <v>418</v>
      </c>
      <c r="C1806" s="3">
        <v>0</v>
      </c>
      <c r="D1806" s="3">
        <v>0</v>
      </c>
      <c r="E1806" s="3">
        <v>0</v>
      </c>
      <c r="F1806" s="3">
        <v>0</v>
      </c>
      <c r="G1806" s="3">
        <v>0</v>
      </c>
      <c r="H1806" s="315">
        <v>0</v>
      </c>
      <c r="I1806" s="2">
        <f t="shared" si="32"/>
        <v>0</v>
      </c>
    </row>
    <row r="1807" spans="1:9" hidden="1" x14ac:dyDescent="0.25">
      <c r="A1807" s="5">
        <v>600000</v>
      </c>
      <c r="B1807" s="4" t="s">
        <v>417</v>
      </c>
      <c r="C1807" s="3">
        <v>0</v>
      </c>
      <c r="D1807" s="3">
        <v>0</v>
      </c>
      <c r="E1807" s="3">
        <v>0</v>
      </c>
      <c r="F1807" s="3">
        <v>0</v>
      </c>
      <c r="G1807" s="3">
        <v>0</v>
      </c>
      <c r="H1807" s="315">
        <v>0</v>
      </c>
      <c r="I1807" s="2">
        <f t="shared" si="32"/>
        <v>0</v>
      </c>
    </row>
    <row r="1808" spans="1:9" hidden="1" x14ac:dyDescent="0.25">
      <c r="A1808" s="5">
        <v>610000</v>
      </c>
      <c r="B1808" s="4" t="s">
        <v>416</v>
      </c>
      <c r="C1808" s="3">
        <v>0</v>
      </c>
      <c r="D1808" s="3">
        <v>0</v>
      </c>
      <c r="E1808" s="3">
        <v>0</v>
      </c>
      <c r="F1808" s="3">
        <v>0</v>
      </c>
      <c r="G1808" s="3">
        <v>0</v>
      </c>
      <c r="H1808" s="315">
        <v>0</v>
      </c>
      <c r="I1808" s="2">
        <f t="shared" si="32"/>
        <v>0</v>
      </c>
    </row>
    <row r="1809" spans="1:9" hidden="1" x14ac:dyDescent="0.25">
      <c r="A1809" s="5">
        <v>610500</v>
      </c>
      <c r="B1809" s="4" t="s">
        <v>415</v>
      </c>
      <c r="C1809" s="3">
        <v>0</v>
      </c>
      <c r="D1809" s="3">
        <v>0</v>
      </c>
      <c r="E1809" s="3">
        <v>0</v>
      </c>
      <c r="F1809" s="3">
        <v>0</v>
      </c>
      <c r="G1809" s="3">
        <v>0</v>
      </c>
      <c r="H1809" s="315">
        <v>0</v>
      </c>
      <c r="I1809" s="2">
        <f t="shared" si="32"/>
        <v>0</v>
      </c>
    </row>
    <row r="1810" spans="1:9" hidden="1" x14ac:dyDescent="0.25">
      <c r="A1810" s="5">
        <v>610505</v>
      </c>
      <c r="B1810" s="4" t="s">
        <v>414</v>
      </c>
      <c r="C1810" s="3">
        <v>0</v>
      </c>
      <c r="D1810" s="3">
        <v>0</v>
      </c>
      <c r="E1810" s="3">
        <v>0</v>
      </c>
      <c r="F1810" s="3">
        <v>0</v>
      </c>
      <c r="G1810" s="3">
        <v>0</v>
      </c>
      <c r="H1810" s="315">
        <v>0</v>
      </c>
      <c r="I1810" s="2">
        <f t="shared" si="32"/>
        <v>0</v>
      </c>
    </row>
    <row r="1811" spans="1:9" hidden="1" x14ac:dyDescent="0.25">
      <c r="A1811" s="5">
        <v>610510</v>
      </c>
      <c r="B1811" s="4" t="s">
        <v>413</v>
      </c>
      <c r="C1811" s="3">
        <v>0</v>
      </c>
      <c r="D1811" s="3">
        <v>0</v>
      </c>
      <c r="E1811" s="3">
        <v>0</v>
      </c>
      <c r="F1811" s="3">
        <v>0</v>
      </c>
      <c r="G1811" s="3">
        <v>0</v>
      </c>
      <c r="H1811" s="315">
        <v>0</v>
      </c>
      <c r="I1811" s="2">
        <f t="shared" si="32"/>
        <v>0</v>
      </c>
    </row>
    <row r="1812" spans="1:9" hidden="1" x14ac:dyDescent="0.25">
      <c r="A1812" s="5">
        <v>610515</v>
      </c>
      <c r="B1812" s="4" t="s">
        <v>412</v>
      </c>
      <c r="C1812" s="3">
        <v>0</v>
      </c>
      <c r="D1812" s="3">
        <v>0</v>
      </c>
      <c r="E1812" s="3">
        <v>0</v>
      </c>
      <c r="F1812" s="3">
        <v>0</v>
      </c>
      <c r="G1812" s="3">
        <v>0</v>
      </c>
      <c r="H1812" s="315">
        <v>0</v>
      </c>
      <c r="I1812" s="2">
        <f t="shared" si="32"/>
        <v>0</v>
      </c>
    </row>
    <row r="1813" spans="1:9" hidden="1" x14ac:dyDescent="0.25">
      <c r="A1813" s="5">
        <v>610520</v>
      </c>
      <c r="B1813" s="4" t="s">
        <v>411</v>
      </c>
      <c r="C1813" s="3">
        <v>0</v>
      </c>
      <c r="D1813" s="3">
        <v>0</v>
      </c>
      <c r="E1813" s="3">
        <v>0</v>
      </c>
      <c r="F1813" s="3">
        <v>0</v>
      </c>
      <c r="G1813" s="3">
        <v>0</v>
      </c>
      <c r="H1813" s="315">
        <v>0</v>
      </c>
      <c r="I1813" s="2">
        <f t="shared" si="32"/>
        <v>0</v>
      </c>
    </row>
    <row r="1814" spans="1:9" hidden="1" x14ac:dyDescent="0.25">
      <c r="A1814" s="5">
        <v>610525</v>
      </c>
      <c r="B1814" s="4" t="s">
        <v>410</v>
      </c>
      <c r="C1814" s="3">
        <v>0</v>
      </c>
      <c r="D1814" s="3">
        <v>0</v>
      </c>
      <c r="E1814" s="3">
        <v>0</v>
      </c>
      <c r="F1814" s="3">
        <v>0</v>
      </c>
      <c r="G1814" s="3">
        <v>0</v>
      </c>
      <c r="H1814" s="315">
        <v>0</v>
      </c>
      <c r="I1814" s="2">
        <f t="shared" si="32"/>
        <v>0</v>
      </c>
    </row>
    <row r="1815" spans="1:9" hidden="1" x14ac:dyDescent="0.25">
      <c r="A1815" s="5">
        <v>610530</v>
      </c>
      <c r="B1815" s="4" t="s">
        <v>409</v>
      </c>
      <c r="C1815" s="3">
        <v>0</v>
      </c>
      <c r="D1815" s="3">
        <v>0</v>
      </c>
      <c r="E1815" s="3">
        <v>0</v>
      </c>
      <c r="F1815" s="3">
        <v>0</v>
      </c>
      <c r="G1815" s="3">
        <v>0</v>
      </c>
      <c r="H1815" s="315">
        <v>0</v>
      </c>
      <c r="I1815" s="2">
        <f t="shared" si="32"/>
        <v>0</v>
      </c>
    </row>
    <row r="1816" spans="1:9" hidden="1" x14ac:dyDescent="0.25">
      <c r="A1816" s="5">
        <v>610535</v>
      </c>
      <c r="B1816" s="4" t="s">
        <v>408</v>
      </c>
      <c r="C1816" s="3">
        <v>0</v>
      </c>
      <c r="D1816" s="3">
        <v>0</v>
      </c>
      <c r="E1816" s="3">
        <v>0</v>
      </c>
      <c r="F1816" s="3">
        <v>0</v>
      </c>
      <c r="G1816" s="3">
        <v>0</v>
      </c>
      <c r="H1816" s="315">
        <v>0</v>
      </c>
      <c r="I1816" s="2">
        <f t="shared" si="32"/>
        <v>0</v>
      </c>
    </row>
    <row r="1817" spans="1:9" hidden="1" x14ac:dyDescent="0.25">
      <c r="A1817" s="5">
        <v>610540</v>
      </c>
      <c r="B1817" s="4" t="s">
        <v>407</v>
      </c>
      <c r="C1817" s="3">
        <v>0</v>
      </c>
      <c r="D1817" s="3">
        <v>0</v>
      </c>
      <c r="E1817" s="3">
        <v>0</v>
      </c>
      <c r="F1817" s="3">
        <v>0</v>
      </c>
      <c r="G1817" s="3">
        <v>0</v>
      </c>
      <c r="H1817" s="315">
        <v>0</v>
      </c>
      <c r="I1817" s="2">
        <f t="shared" si="32"/>
        <v>0</v>
      </c>
    </row>
    <row r="1818" spans="1:9" hidden="1" x14ac:dyDescent="0.25">
      <c r="A1818" s="5">
        <v>610545</v>
      </c>
      <c r="B1818" s="4" t="s">
        <v>406</v>
      </c>
      <c r="C1818" s="3">
        <v>0</v>
      </c>
      <c r="D1818" s="3">
        <v>0</v>
      </c>
      <c r="E1818" s="3">
        <v>0</v>
      </c>
      <c r="F1818" s="3">
        <v>0</v>
      </c>
      <c r="G1818" s="3">
        <v>0</v>
      </c>
      <c r="H1818" s="315">
        <v>0</v>
      </c>
      <c r="I1818" s="2">
        <f t="shared" si="32"/>
        <v>0</v>
      </c>
    </row>
    <row r="1819" spans="1:9" hidden="1" x14ac:dyDescent="0.25">
      <c r="A1819" s="5">
        <v>610550</v>
      </c>
      <c r="B1819" s="4" t="s">
        <v>405</v>
      </c>
      <c r="C1819" s="3">
        <v>0</v>
      </c>
      <c r="D1819" s="3">
        <v>0</v>
      </c>
      <c r="E1819" s="3">
        <v>0</v>
      </c>
      <c r="F1819" s="3">
        <v>0</v>
      </c>
      <c r="G1819" s="3">
        <v>0</v>
      </c>
      <c r="H1819" s="315">
        <v>0</v>
      </c>
      <c r="I1819" s="2">
        <f t="shared" si="32"/>
        <v>0</v>
      </c>
    </row>
    <row r="1820" spans="1:9" hidden="1" x14ac:dyDescent="0.25">
      <c r="A1820" s="5">
        <v>610555</v>
      </c>
      <c r="B1820" s="4" t="s">
        <v>404</v>
      </c>
      <c r="C1820" s="3">
        <v>0</v>
      </c>
      <c r="D1820" s="3">
        <v>0</v>
      </c>
      <c r="E1820" s="3">
        <v>0</v>
      </c>
      <c r="F1820" s="3">
        <v>0</v>
      </c>
      <c r="G1820" s="3">
        <v>0</v>
      </c>
      <c r="H1820" s="315">
        <v>0</v>
      </c>
      <c r="I1820" s="2">
        <f t="shared" si="32"/>
        <v>0</v>
      </c>
    </row>
    <row r="1821" spans="1:9" hidden="1" x14ac:dyDescent="0.25">
      <c r="A1821" s="5">
        <v>610560</v>
      </c>
      <c r="B1821" s="4" t="s">
        <v>403</v>
      </c>
      <c r="C1821" s="3">
        <v>0</v>
      </c>
      <c r="D1821" s="3">
        <v>0</v>
      </c>
      <c r="E1821" s="3">
        <v>0</v>
      </c>
      <c r="F1821" s="3">
        <v>0</v>
      </c>
      <c r="G1821" s="3">
        <v>0</v>
      </c>
      <c r="H1821" s="315">
        <v>0</v>
      </c>
      <c r="I1821" s="2">
        <f t="shared" si="32"/>
        <v>0</v>
      </c>
    </row>
    <row r="1822" spans="1:9" hidden="1" x14ac:dyDescent="0.25">
      <c r="A1822" s="5">
        <v>610565</v>
      </c>
      <c r="B1822" s="4" t="s">
        <v>402</v>
      </c>
      <c r="C1822" s="3">
        <v>0</v>
      </c>
      <c r="D1822" s="3">
        <v>0</v>
      </c>
      <c r="E1822" s="3">
        <v>0</v>
      </c>
      <c r="F1822" s="3">
        <v>0</v>
      </c>
      <c r="G1822" s="3">
        <v>0</v>
      </c>
      <c r="H1822" s="315">
        <v>0</v>
      </c>
      <c r="I1822" s="2">
        <f t="shared" si="32"/>
        <v>0</v>
      </c>
    </row>
    <row r="1823" spans="1:9" hidden="1" x14ac:dyDescent="0.25">
      <c r="A1823" s="5">
        <v>610570</v>
      </c>
      <c r="B1823" s="4" t="s">
        <v>401</v>
      </c>
      <c r="C1823" s="3">
        <v>0</v>
      </c>
      <c r="D1823" s="3">
        <v>0</v>
      </c>
      <c r="E1823" s="3">
        <v>0</v>
      </c>
      <c r="F1823" s="3">
        <v>0</v>
      </c>
      <c r="G1823" s="3">
        <v>0</v>
      </c>
      <c r="H1823" s="315">
        <v>0</v>
      </c>
      <c r="I1823" s="2">
        <f t="shared" si="32"/>
        <v>0</v>
      </c>
    </row>
    <row r="1824" spans="1:9" hidden="1" x14ac:dyDescent="0.25">
      <c r="A1824" s="5">
        <v>610575</v>
      </c>
      <c r="B1824" s="4" t="s">
        <v>400</v>
      </c>
      <c r="C1824" s="3">
        <v>0</v>
      </c>
      <c r="D1824" s="3">
        <v>0</v>
      </c>
      <c r="E1824" s="3">
        <v>0</v>
      </c>
      <c r="F1824" s="3">
        <v>0</v>
      </c>
      <c r="G1824" s="3">
        <v>0</v>
      </c>
      <c r="H1824" s="315">
        <v>0</v>
      </c>
      <c r="I1824" s="2">
        <f t="shared" si="32"/>
        <v>0</v>
      </c>
    </row>
    <row r="1825" spans="1:9" hidden="1" x14ac:dyDescent="0.25">
      <c r="A1825" s="5">
        <v>610580</v>
      </c>
      <c r="B1825" s="4" t="s">
        <v>399</v>
      </c>
      <c r="C1825" s="3">
        <v>0</v>
      </c>
      <c r="D1825" s="3">
        <v>0</v>
      </c>
      <c r="E1825" s="3">
        <v>0</v>
      </c>
      <c r="F1825" s="3">
        <v>0</v>
      </c>
      <c r="G1825" s="3">
        <v>0</v>
      </c>
      <c r="H1825" s="315">
        <v>0</v>
      </c>
      <c r="I1825" s="2">
        <f t="shared" si="32"/>
        <v>0</v>
      </c>
    </row>
    <row r="1826" spans="1:9" hidden="1" x14ac:dyDescent="0.25">
      <c r="A1826" s="5">
        <v>611000</v>
      </c>
      <c r="B1826" s="4" t="s">
        <v>398</v>
      </c>
      <c r="C1826" s="3">
        <v>0</v>
      </c>
      <c r="D1826" s="3">
        <v>0</v>
      </c>
      <c r="E1826" s="3">
        <v>0</v>
      </c>
      <c r="F1826" s="3">
        <v>0</v>
      </c>
      <c r="G1826" s="3">
        <v>0</v>
      </c>
      <c r="H1826" s="315">
        <v>0</v>
      </c>
      <c r="I1826" s="2">
        <f t="shared" si="32"/>
        <v>0</v>
      </c>
    </row>
    <row r="1827" spans="1:9" hidden="1" x14ac:dyDescent="0.25">
      <c r="A1827" s="5">
        <v>611005</v>
      </c>
      <c r="B1827" s="4" t="s">
        <v>397</v>
      </c>
      <c r="C1827" s="3">
        <v>0</v>
      </c>
      <c r="D1827" s="3">
        <v>0</v>
      </c>
      <c r="E1827" s="3">
        <v>0</v>
      </c>
      <c r="F1827" s="3">
        <v>0</v>
      </c>
      <c r="G1827" s="3">
        <v>0</v>
      </c>
      <c r="H1827" s="315">
        <v>0</v>
      </c>
      <c r="I1827" s="2">
        <f t="shared" si="32"/>
        <v>0</v>
      </c>
    </row>
    <row r="1828" spans="1:9" hidden="1" x14ac:dyDescent="0.25">
      <c r="A1828" s="5">
        <v>611010</v>
      </c>
      <c r="B1828" s="4" t="s">
        <v>396</v>
      </c>
      <c r="C1828" s="3">
        <v>0</v>
      </c>
      <c r="D1828" s="3">
        <v>0</v>
      </c>
      <c r="E1828" s="3">
        <v>0</v>
      </c>
      <c r="F1828" s="3">
        <v>0</v>
      </c>
      <c r="G1828" s="3">
        <v>0</v>
      </c>
      <c r="H1828" s="315">
        <v>0</v>
      </c>
      <c r="I1828" s="2">
        <f t="shared" si="32"/>
        <v>0</v>
      </c>
    </row>
    <row r="1829" spans="1:9" hidden="1" x14ac:dyDescent="0.25">
      <c r="A1829" s="5">
        <v>611015</v>
      </c>
      <c r="B1829" s="4" t="s">
        <v>221</v>
      </c>
      <c r="C1829" s="3">
        <v>0</v>
      </c>
      <c r="D1829" s="3">
        <v>0</v>
      </c>
      <c r="E1829" s="3">
        <v>0</v>
      </c>
      <c r="F1829" s="3">
        <v>0</v>
      </c>
      <c r="G1829" s="3">
        <v>0</v>
      </c>
      <c r="H1829" s="315">
        <v>0</v>
      </c>
      <c r="I1829" s="2">
        <f t="shared" si="32"/>
        <v>0</v>
      </c>
    </row>
    <row r="1830" spans="1:9" hidden="1" x14ac:dyDescent="0.25">
      <c r="A1830" s="5">
        <v>611500</v>
      </c>
      <c r="B1830" s="4" t="s">
        <v>395</v>
      </c>
      <c r="C1830" s="3">
        <v>0</v>
      </c>
      <c r="D1830" s="3">
        <v>0</v>
      </c>
      <c r="E1830" s="3">
        <v>0</v>
      </c>
      <c r="F1830" s="3">
        <v>0</v>
      </c>
      <c r="G1830" s="3">
        <v>0</v>
      </c>
      <c r="H1830" s="315">
        <v>0</v>
      </c>
      <c r="I1830" s="2">
        <f t="shared" si="32"/>
        <v>0</v>
      </c>
    </row>
    <row r="1831" spans="1:9" hidden="1" x14ac:dyDescent="0.25">
      <c r="A1831" s="5">
        <v>611505</v>
      </c>
      <c r="B1831" s="4" t="s">
        <v>394</v>
      </c>
      <c r="C1831" s="3">
        <v>0</v>
      </c>
      <c r="D1831" s="3">
        <v>0</v>
      </c>
      <c r="E1831" s="3">
        <v>0</v>
      </c>
      <c r="F1831" s="3">
        <v>0</v>
      </c>
      <c r="G1831" s="3">
        <v>0</v>
      </c>
      <c r="H1831" s="315">
        <v>0</v>
      </c>
      <c r="I1831" s="2">
        <f t="shared" si="32"/>
        <v>0</v>
      </c>
    </row>
    <row r="1832" spans="1:9" hidden="1" x14ac:dyDescent="0.25">
      <c r="A1832" s="5">
        <v>611510</v>
      </c>
      <c r="B1832" s="4" t="s">
        <v>393</v>
      </c>
      <c r="C1832" s="3">
        <v>0</v>
      </c>
      <c r="D1832" s="3">
        <v>0</v>
      </c>
      <c r="E1832" s="3">
        <v>0</v>
      </c>
      <c r="F1832" s="3">
        <v>0</v>
      </c>
      <c r="G1832" s="3">
        <v>0</v>
      </c>
      <c r="H1832" s="315">
        <v>0</v>
      </c>
      <c r="I1832" s="2">
        <f t="shared" si="32"/>
        <v>0</v>
      </c>
    </row>
    <row r="1833" spans="1:9" hidden="1" x14ac:dyDescent="0.25">
      <c r="A1833" s="5">
        <v>611515</v>
      </c>
      <c r="B1833" s="4" t="s">
        <v>392</v>
      </c>
      <c r="C1833" s="3">
        <v>0</v>
      </c>
      <c r="D1833" s="3">
        <v>0</v>
      </c>
      <c r="E1833" s="3">
        <v>0</v>
      </c>
      <c r="F1833" s="3">
        <v>0</v>
      </c>
      <c r="G1833" s="3">
        <v>0</v>
      </c>
      <c r="H1833" s="315">
        <v>0</v>
      </c>
      <c r="I1833" s="2">
        <f t="shared" si="32"/>
        <v>0</v>
      </c>
    </row>
    <row r="1834" spans="1:9" hidden="1" x14ac:dyDescent="0.25">
      <c r="A1834" s="5">
        <v>611520</v>
      </c>
      <c r="B1834" s="4" t="s">
        <v>391</v>
      </c>
      <c r="C1834" s="3">
        <v>0</v>
      </c>
      <c r="D1834" s="3">
        <v>0</v>
      </c>
      <c r="E1834" s="3">
        <v>0</v>
      </c>
      <c r="F1834" s="3">
        <v>0</v>
      </c>
      <c r="G1834" s="3">
        <v>0</v>
      </c>
      <c r="H1834" s="315">
        <v>0</v>
      </c>
      <c r="I1834" s="2">
        <f t="shared" si="32"/>
        <v>0</v>
      </c>
    </row>
    <row r="1835" spans="1:9" hidden="1" x14ac:dyDescent="0.25">
      <c r="A1835" s="5">
        <v>611525</v>
      </c>
      <c r="B1835" s="4" t="s">
        <v>390</v>
      </c>
      <c r="C1835" s="3">
        <v>0</v>
      </c>
      <c r="D1835" s="3">
        <v>0</v>
      </c>
      <c r="E1835" s="3">
        <v>0</v>
      </c>
      <c r="F1835" s="3">
        <v>0</v>
      </c>
      <c r="G1835" s="3">
        <v>0</v>
      </c>
      <c r="H1835" s="315">
        <v>0</v>
      </c>
      <c r="I1835" s="2">
        <f t="shared" si="32"/>
        <v>0</v>
      </c>
    </row>
    <row r="1836" spans="1:9" hidden="1" x14ac:dyDescent="0.25">
      <c r="A1836" s="5">
        <v>611530</v>
      </c>
      <c r="B1836" s="4" t="s">
        <v>389</v>
      </c>
      <c r="C1836" s="3">
        <v>0</v>
      </c>
      <c r="D1836" s="3">
        <v>0</v>
      </c>
      <c r="E1836" s="3">
        <v>0</v>
      </c>
      <c r="F1836" s="3">
        <v>0</v>
      </c>
      <c r="G1836" s="3">
        <v>0</v>
      </c>
      <c r="H1836" s="315">
        <v>0</v>
      </c>
      <c r="I1836" s="2">
        <f t="shared" si="32"/>
        <v>0</v>
      </c>
    </row>
    <row r="1837" spans="1:9" hidden="1" x14ac:dyDescent="0.25">
      <c r="A1837" s="5">
        <v>611535</v>
      </c>
      <c r="B1837" s="4" t="s">
        <v>388</v>
      </c>
      <c r="C1837" s="3">
        <v>0</v>
      </c>
      <c r="D1837" s="3">
        <v>0</v>
      </c>
      <c r="E1837" s="3">
        <v>0</v>
      </c>
      <c r="F1837" s="3">
        <v>0</v>
      </c>
      <c r="G1837" s="3">
        <v>0</v>
      </c>
      <c r="H1837" s="315">
        <v>0</v>
      </c>
      <c r="I1837" s="2">
        <f t="shared" si="32"/>
        <v>0</v>
      </c>
    </row>
    <row r="1838" spans="1:9" hidden="1" x14ac:dyDescent="0.25">
      <c r="A1838" s="5">
        <v>611540</v>
      </c>
      <c r="B1838" s="4" t="s">
        <v>387</v>
      </c>
      <c r="C1838" s="3">
        <v>0</v>
      </c>
      <c r="D1838" s="3">
        <v>0</v>
      </c>
      <c r="E1838" s="3">
        <v>0</v>
      </c>
      <c r="F1838" s="3">
        <v>0</v>
      </c>
      <c r="G1838" s="3">
        <v>0</v>
      </c>
      <c r="H1838" s="315">
        <v>0</v>
      </c>
      <c r="I1838" s="2">
        <f t="shared" si="32"/>
        <v>0</v>
      </c>
    </row>
    <row r="1839" spans="1:9" hidden="1" x14ac:dyDescent="0.25">
      <c r="A1839" s="5">
        <v>611545</v>
      </c>
      <c r="B1839" s="4" t="s">
        <v>386</v>
      </c>
      <c r="C1839" s="3">
        <v>0</v>
      </c>
      <c r="D1839" s="3">
        <v>0</v>
      </c>
      <c r="E1839" s="3">
        <v>0</v>
      </c>
      <c r="F1839" s="3">
        <v>0</v>
      </c>
      <c r="G1839" s="3">
        <v>0</v>
      </c>
      <c r="H1839" s="315">
        <v>0</v>
      </c>
      <c r="I1839" s="2">
        <f t="shared" si="32"/>
        <v>0</v>
      </c>
    </row>
    <row r="1840" spans="1:9" hidden="1" x14ac:dyDescent="0.25">
      <c r="A1840" s="5">
        <v>611550</v>
      </c>
      <c r="B1840" s="4" t="s">
        <v>385</v>
      </c>
      <c r="C1840" s="3">
        <v>0</v>
      </c>
      <c r="D1840" s="3">
        <v>0</v>
      </c>
      <c r="E1840" s="3">
        <v>0</v>
      </c>
      <c r="F1840" s="3">
        <v>0</v>
      </c>
      <c r="G1840" s="3">
        <v>0</v>
      </c>
      <c r="H1840" s="315">
        <v>0</v>
      </c>
      <c r="I1840" s="2">
        <f t="shared" si="32"/>
        <v>0</v>
      </c>
    </row>
    <row r="1841" spans="1:9" hidden="1" x14ac:dyDescent="0.25">
      <c r="A1841" s="5">
        <v>611555</v>
      </c>
      <c r="B1841" s="4" t="s">
        <v>384</v>
      </c>
      <c r="C1841" s="3">
        <v>0</v>
      </c>
      <c r="D1841" s="3">
        <v>0</v>
      </c>
      <c r="E1841" s="3">
        <v>0</v>
      </c>
      <c r="F1841" s="3">
        <v>0</v>
      </c>
      <c r="G1841" s="3">
        <v>0</v>
      </c>
      <c r="H1841" s="315">
        <v>0</v>
      </c>
      <c r="I1841" s="2">
        <f t="shared" si="32"/>
        <v>0</v>
      </c>
    </row>
    <row r="1842" spans="1:9" hidden="1" x14ac:dyDescent="0.25">
      <c r="A1842" s="5">
        <v>611560</v>
      </c>
      <c r="B1842" s="4" t="s">
        <v>221</v>
      </c>
      <c r="C1842" s="3">
        <v>0</v>
      </c>
      <c r="D1842" s="3">
        <v>0</v>
      </c>
      <c r="E1842" s="3">
        <v>0</v>
      </c>
      <c r="F1842" s="3">
        <v>0</v>
      </c>
      <c r="G1842" s="3">
        <v>0</v>
      </c>
      <c r="H1842" s="315">
        <v>0</v>
      </c>
      <c r="I1842" s="2">
        <f t="shared" si="32"/>
        <v>0</v>
      </c>
    </row>
    <row r="1843" spans="1:9" hidden="1" x14ac:dyDescent="0.25">
      <c r="A1843" s="5">
        <v>612000</v>
      </c>
      <c r="B1843" s="4" t="s">
        <v>383</v>
      </c>
      <c r="C1843" s="3">
        <v>0</v>
      </c>
      <c r="D1843" s="3">
        <v>0</v>
      </c>
      <c r="E1843" s="3">
        <v>0</v>
      </c>
      <c r="F1843" s="3">
        <v>0</v>
      </c>
      <c r="G1843" s="3">
        <v>0</v>
      </c>
      <c r="H1843" s="315">
        <v>0</v>
      </c>
      <c r="I1843" s="2">
        <f t="shared" si="32"/>
        <v>0</v>
      </c>
    </row>
    <row r="1844" spans="1:9" hidden="1" x14ac:dyDescent="0.25">
      <c r="A1844" s="5">
        <v>612001</v>
      </c>
      <c r="B1844" s="4" t="s">
        <v>382</v>
      </c>
      <c r="C1844" s="3">
        <v>0</v>
      </c>
      <c r="D1844" s="3">
        <v>0</v>
      </c>
      <c r="E1844" s="3">
        <v>0</v>
      </c>
      <c r="F1844" s="3">
        <v>0</v>
      </c>
      <c r="G1844" s="3">
        <v>0</v>
      </c>
      <c r="H1844" s="315">
        <v>0</v>
      </c>
      <c r="I1844" s="2">
        <f t="shared" si="32"/>
        <v>0</v>
      </c>
    </row>
    <row r="1845" spans="1:9" hidden="1" x14ac:dyDescent="0.25">
      <c r="A1845" s="5">
        <v>612002</v>
      </c>
      <c r="B1845" s="4" t="s">
        <v>381</v>
      </c>
      <c r="C1845" s="3">
        <v>0</v>
      </c>
      <c r="D1845" s="3">
        <v>0</v>
      </c>
      <c r="E1845" s="3">
        <v>0</v>
      </c>
      <c r="F1845" s="3">
        <v>0</v>
      </c>
      <c r="G1845" s="3">
        <v>0</v>
      </c>
      <c r="H1845" s="315">
        <v>0</v>
      </c>
      <c r="I1845" s="2">
        <f t="shared" si="32"/>
        <v>0</v>
      </c>
    </row>
    <row r="1846" spans="1:9" hidden="1" x14ac:dyDescent="0.25">
      <c r="A1846" s="5">
        <v>612003</v>
      </c>
      <c r="B1846" s="4" t="s">
        <v>380</v>
      </c>
      <c r="C1846" s="3">
        <v>0</v>
      </c>
      <c r="D1846" s="3">
        <v>0</v>
      </c>
      <c r="E1846" s="3">
        <v>0</v>
      </c>
      <c r="F1846" s="3">
        <v>0</v>
      </c>
      <c r="G1846" s="3">
        <v>0</v>
      </c>
      <c r="H1846" s="315">
        <v>0</v>
      </c>
      <c r="I1846" s="2">
        <f t="shared" si="32"/>
        <v>0</v>
      </c>
    </row>
    <row r="1847" spans="1:9" hidden="1" x14ac:dyDescent="0.25">
      <c r="A1847" s="5">
        <v>612004</v>
      </c>
      <c r="B1847" s="4" t="s">
        <v>379</v>
      </c>
      <c r="C1847" s="3">
        <v>0</v>
      </c>
      <c r="D1847" s="3">
        <v>0</v>
      </c>
      <c r="E1847" s="3">
        <v>0</v>
      </c>
      <c r="F1847" s="3">
        <v>0</v>
      </c>
      <c r="G1847" s="3">
        <v>0</v>
      </c>
      <c r="H1847" s="315">
        <v>0</v>
      </c>
      <c r="I1847" s="2">
        <f t="shared" si="32"/>
        <v>0</v>
      </c>
    </row>
    <row r="1848" spans="1:9" hidden="1" x14ac:dyDescent="0.25">
      <c r="A1848" s="5">
        <v>612005</v>
      </c>
      <c r="B1848" s="4" t="s">
        <v>378</v>
      </c>
      <c r="C1848" s="3">
        <v>0</v>
      </c>
      <c r="D1848" s="3">
        <v>0</v>
      </c>
      <c r="E1848" s="3">
        <v>0</v>
      </c>
      <c r="F1848" s="3">
        <v>0</v>
      </c>
      <c r="G1848" s="3">
        <v>0</v>
      </c>
      <c r="H1848" s="315">
        <v>0</v>
      </c>
      <c r="I1848" s="2">
        <f t="shared" si="32"/>
        <v>0</v>
      </c>
    </row>
    <row r="1849" spans="1:9" hidden="1" x14ac:dyDescent="0.25">
      <c r="A1849" s="5">
        <v>612006</v>
      </c>
      <c r="B1849" s="4" t="s">
        <v>377</v>
      </c>
      <c r="C1849" s="3">
        <v>0</v>
      </c>
      <c r="D1849" s="3">
        <v>0</v>
      </c>
      <c r="E1849" s="3">
        <v>0</v>
      </c>
      <c r="F1849" s="3">
        <v>0</v>
      </c>
      <c r="G1849" s="3">
        <v>0</v>
      </c>
      <c r="H1849" s="315">
        <v>0</v>
      </c>
      <c r="I1849" s="2">
        <f t="shared" si="32"/>
        <v>0</v>
      </c>
    </row>
    <row r="1850" spans="1:9" hidden="1" x14ac:dyDescent="0.25">
      <c r="A1850" s="5">
        <v>612007</v>
      </c>
      <c r="B1850" s="4" t="s">
        <v>376</v>
      </c>
      <c r="C1850" s="3">
        <v>0</v>
      </c>
      <c r="D1850" s="3">
        <v>0</v>
      </c>
      <c r="E1850" s="3">
        <v>0</v>
      </c>
      <c r="F1850" s="3">
        <v>0</v>
      </c>
      <c r="G1850" s="3">
        <v>0</v>
      </c>
      <c r="H1850" s="315">
        <v>0</v>
      </c>
      <c r="I1850" s="2">
        <f t="shared" si="32"/>
        <v>0</v>
      </c>
    </row>
    <row r="1851" spans="1:9" hidden="1" x14ac:dyDescent="0.25">
      <c r="A1851" s="5">
        <v>612008</v>
      </c>
      <c r="B1851" s="4" t="s">
        <v>375</v>
      </c>
      <c r="C1851" s="3">
        <v>0</v>
      </c>
      <c r="D1851" s="3">
        <v>0</v>
      </c>
      <c r="E1851" s="3">
        <v>0</v>
      </c>
      <c r="F1851" s="3">
        <v>0</v>
      </c>
      <c r="G1851" s="3">
        <v>0</v>
      </c>
      <c r="H1851" s="315">
        <v>0</v>
      </c>
      <c r="I1851" s="2">
        <f t="shared" si="32"/>
        <v>0</v>
      </c>
    </row>
    <row r="1852" spans="1:9" hidden="1" x14ac:dyDescent="0.25">
      <c r="A1852" s="5">
        <v>612009</v>
      </c>
      <c r="B1852" s="4" t="s">
        <v>374</v>
      </c>
      <c r="C1852" s="3">
        <v>0</v>
      </c>
      <c r="D1852" s="3">
        <v>0</v>
      </c>
      <c r="E1852" s="3">
        <v>0</v>
      </c>
      <c r="F1852" s="3">
        <v>0</v>
      </c>
      <c r="G1852" s="3">
        <v>0</v>
      </c>
      <c r="H1852" s="315">
        <v>0</v>
      </c>
      <c r="I1852" s="2">
        <f t="shared" si="32"/>
        <v>0</v>
      </c>
    </row>
    <row r="1853" spans="1:9" hidden="1" x14ac:dyDescent="0.25">
      <c r="A1853" s="5">
        <v>612010</v>
      </c>
      <c r="B1853" s="4" t="s">
        <v>373</v>
      </c>
      <c r="C1853" s="3">
        <v>0</v>
      </c>
      <c r="D1853" s="3">
        <v>0</v>
      </c>
      <c r="E1853" s="3">
        <v>0</v>
      </c>
      <c r="F1853" s="3">
        <v>0</v>
      </c>
      <c r="G1853" s="3">
        <v>0</v>
      </c>
      <c r="H1853" s="315">
        <v>0</v>
      </c>
      <c r="I1853" s="2">
        <f t="shared" si="32"/>
        <v>0</v>
      </c>
    </row>
    <row r="1854" spans="1:9" hidden="1" x14ac:dyDescent="0.25">
      <c r="A1854" s="5">
        <v>612011</v>
      </c>
      <c r="B1854" s="4" t="s">
        <v>372</v>
      </c>
      <c r="C1854" s="3">
        <v>0</v>
      </c>
      <c r="D1854" s="3">
        <v>0</v>
      </c>
      <c r="E1854" s="3">
        <v>0</v>
      </c>
      <c r="F1854" s="3">
        <v>0</v>
      </c>
      <c r="G1854" s="3">
        <v>0</v>
      </c>
      <c r="H1854" s="315">
        <v>0</v>
      </c>
      <c r="I1854" s="2">
        <f t="shared" si="32"/>
        <v>0</v>
      </c>
    </row>
    <row r="1855" spans="1:9" hidden="1" x14ac:dyDescent="0.25">
      <c r="A1855" s="5">
        <v>612012</v>
      </c>
      <c r="B1855" s="4" t="s">
        <v>371</v>
      </c>
      <c r="C1855" s="3">
        <v>0</v>
      </c>
      <c r="D1855" s="3">
        <v>0</v>
      </c>
      <c r="E1855" s="3">
        <v>0</v>
      </c>
      <c r="F1855" s="3">
        <v>0</v>
      </c>
      <c r="G1855" s="3">
        <v>0</v>
      </c>
      <c r="H1855" s="315">
        <v>0</v>
      </c>
      <c r="I1855" s="2">
        <f t="shared" si="32"/>
        <v>0</v>
      </c>
    </row>
    <row r="1856" spans="1:9" hidden="1" x14ac:dyDescent="0.25">
      <c r="A1856" s="5">
        <v>612013</v>
      </c>
      <c r="B1856" s="4" t="s">
        <v>370</v>
      </c>
      <c r="C1856" s="3">
        <v>0</v>
      </c>
      <c r="D1856" s="3">
        <v>0</v>
      </c>
      <c r="E1856" s="3">
        <v>0</v>
      </c>
      <c r="F1856" s="3">
        <v>0</v>
      </c>
      <c r="G1856" s="3">
        <v>0</v>
      </c>
      <c r="H1856" s="315">
        <v>0</v>
      </c>
      <c r="I1856" s="2">
        <f t="shared" si="32"/>
        <v>0</v>
      </c>
    </row>
    <row r="1857" spans="1:9" hidden="1" x14ac:dyDescent="0.25">
      <c r="A1857" s="5">
        <v>612014</v>
      </c>
      <c r="B1857" s="4" t="s">
        <v>369</v>
      </c>
      <c r="C1857" s="3">
        <v>0</v>
      </c>
      <c r="D1857" s="3">
        <v>0</v>
      </c>
      <c r="E1857" s="3">
        <v>0</v>
      </c>
      <c r="F1857" s="3">
        <v>0</v>
      </c>
      <c r="G1857" s="3">
        <v>0</v>
      </c>
      <c r="H1857" s="315">
        <v>0</v>
      </c>
      <c r="I1857" s="2">
        <f t="shared" si="32"/>
        <v>0</v>
      </c>
    </row>
    <row r="1858" spans="1:9" hidden="1" x14ac:dyDescent="0.25">
      <c r="A1858" s="5">
        <v>612015</v>
      </c>
      <c r="B1858" s="4" t="s">
        <v>368</v>
      </c>
      <c r="C1858" s="3">
        <v>0</v>
      </c>
      <c r="D1858" s="3">
        <v>0</v>
      </c>
      <c r="E1858" s="3">
        <v>0</v>
      </c>
      <c r="F1858" s="3">
        <v>0</v>
      </c>
      <c r="G1858" s="3">
        <v>0</v>
      </c>
      <c r="H1858" s="315">
        <v>0</v>
      </c>
      <c r="I1858" s="2">
        <f t="shared" si="32"/>
        <v>0</v>
      </c>
    </row>
    <row r="1859" spans="1:9" hidden="1" x14ac:dyDescent="0.25">
      <c r="A1859" s="5">
        <v>612016</v>
      </c>
      <c r="B1859" s="4" t="s">
        <v>367</v>
      </c>
      <c r="C1859" s="3">
        <v>0</v>
      </c>
      <c r="D1859" s="3">
        <v>0</v>
      </c>
      <c r="E1859" s="3">
        <v>0</v>
      </c>
      <c r="F1859" s="3">
        <v>0</v>
      </c>
      <c r="G1859" s="3">
        <v>0</v>
      </c>
      <c r="H1859" s="315">
        <v>0</v>
      </c>
      <c r="I1859" s="2">
        <f t="shared" si="32"/>
        <v>0</v>
      </c>
    </row>
    <row r="1860" spans="1:9" hidden="1" x14ac:dyDescent="0.25">
      <c r="A1860" s="5">
        <v>612017</v>
      </c>
      <c r="B1860" s="4" t="s">
        <v>366</v>
      </c>
      <c r="C1860" s="3">
        <v>0</v>
      </c>
      <c r="D1860" s="3">
        <v>0</v>
      </c>
      <c r="E1860" s="3">
        <v>0</v>
      </c>
      <c r="F1860" s="3">
        <v>0</v>
      </c>
      <c r="G1860" s="3">
        <v>0</v>
      </c>
      <c r="H1860" s="315">
        <v>0</v>
      </c>
      <c r="I1860" s="2">
        <f t="shared" ref="I1860:I1923" si="33">MAX(C1860:H1860)</f>
        <v>0</v>
      </c>
    </row>
    <row r="1861" spans="1:9" hidden="1" x14ac:dyDescent="0.25">
      <c r="A1861" s="5">
        <v>612018</v>
      </c>
      <c r="B1861" s="4" t="s">
        <v>365</v>
      </c>
      <c r="C1861" s="3">
        <v>0</v>
      </c>
      <c r="D1861" s="3">
        <v>0</v>
      </c>
      <c r="E1861" s="3">
        <v>0</v>
      </c>
      <c r="F1861" s="3">
        <v>0</v>
      </c>
      <c r="G1861" s="3">
        <v>0</v>
      </c>
      <c r="H1861" s="315">
        <v>0</v>
      </c>
      <c r="I1861" s="2">
        <f t="shared" si="33"/>
        <v>0</v>
      </c>
    </row>
    <row r="1862" spans="1:9" hidden="1" x14ac:dyDescent="0.25">
      <c r="A1862" s="5">
        <v>612019</v>
      </c>
      <c r="B1862" s="4" t="s">
        <v>364</v>
      </c>
      <c r="C1862" s="3">
        <v>0</v>
      </c>
      <c r="D1862" s="3">
        <v>0</v>
      </c>
      <c r="E1862" s="3">
        <v>0</v>
      </c>
      <c r="F1862" s="3">
        <v>0</v>
      </c>
      <c r="G1862" s="3">
        <v>0</v>
      </c>
      <c r="H1862" s="315">
        <v>0</v>
      </c>
      <c r="I1862" s="2">
        <f t="shared" si="33"/>
        <v>0</v>
      </c>
    </row>
    <row r="1863" spans="1:9" hidden="1" x14ac:dyDescent="0.25">
      <c r="A1863" s="5">
        <v>612020</v>
      </c>
      <c r="B1863" s="4" t="s">
        <v>363</v>
      </c>
      <c r="C1863" s="3">
        <v>0</v>
      </c>
      <c r="D1863" s="3">
        <v>0</v>
      </c>
      <c r="E1863" s="3">
        <v>0</v>
      </c>
      <c r="F1863" s="3">
        <v>0</v>
      </c>
      <c r="G1863" s="3">
        <v>0</v>
      </c>
      <c r="H1863" s="315">
        <v>0</v>
      </c>
      <c r="I1863" s="2">
        <f t="shared" si="33"/>
        <v>0</v>
      </c>
    </row>
    <row r="1864" spans="1:9" hidden="1" x14ac:dyDescent="0.25">
      <c r="A1864" s="5">
        <v>612021</v>
      </c>
      <c r="B1864" s="4" t="s">
        <v>362</v>
      </c>
      <c r="C1864" s="3">
        <v>0</v>
      </c>
      <c r="D1864" s="3">
        <v>0</v>
      </c>
      <c r="E1864" s="3">
        <v>0</v>
      </c>
      <c r="F1864" s="3">
        <v>0</v>
      </c>
      <c r="G1864" s="3">
        <v>0</v>
      </c>
      <c r="H1864" s="315">
        <v>0</v>
      </c>
      <c r="I1864" s="2">
        <f t="shared" si="33"/>
        <v>0</v>
      </c>
    </row>
    <row r="1865" spans="1:9" hidden="1" x14ac:dyDescent="0.25">
      <c r="A1865" s="5">
        <v>612022</v>
      </c>
      <c r="B1865" s="4" t="s">
        <v>361</v>
      </c>
      <c r="C1865" s="3">
        <v>0</v>
      </c>
      <c r="D1865" s="3">
        <v>0</v>
      </c>
      <c r="E1865" s="3">
        <v>0</v>
      </c>
      <c r="F1865" s="3">
        <v>0</v>
      </c>
      <c r="G1865" s="3">
        <v>0</v>
      </c>
      <c r="H1865" s="315">
        <v>0</v>
      </c>
      <c r="I1865" s="2">
        <f t="shared" si="33"/>
        <v>0</v>
      </c>
    </row>
    <row r="1866" spans="1:9" hidden="1" x14ac:dyDescent="0.25">
      <c r="A1866" s="5">
        <v>612023</v>
      </c>
      <c r="B1866" s="4" t="s">
        <v>360</v>
      </c>
      <c r="C1866" s="3">
        <v>0</v>
      </c>
      <c r="D1866" s="3">
        <v>0</v>
      </c>
      <c r="E1866" s="3">
        <v>0</v>
      </c>
      <c r="F1866" s="3">
        <v>0</v>
      </c>
      <c r="G1866" s="3">
        <v>0</v>
      </c>
      <c r="H1866" s="315">
        <v>0</v>
      </c>
      <c r="I1866" s="2">
        <f t="shared" si="33"/>
        <v>0</v>
      </c>
    </row>
    <row r="1867" spans="1:9" hidden="1" x14ac:dyDescent="0.25">
      <c r="A1867" s="5">
        <v>612024</v>
      </c>
      <c r="B1867" s="4" t="s">
        <v>359</v>
      </c>
      <c r="C1867" s="3">
        <v>0</v>
      </c>
      <c r="D1867" s="3">
        <v>0</v>
      </c>
      <c r="E1867" s="3">
        <v>0</v>
      </c>
      <c r="F1867" s="3">
        <v>0</v>
      </c>
      <c r="G1867" s="3">
        <v>0</v>
      </c>
      <c r="H1867" s="315">
        <v>0</v>
      </c>
      <c r="I1867" s="2">
        <f t="shared" si="33"/>
        <v>0</v>
      </c>
    </row>
    <row r="1868" spans="1:9" hidden="1" x14ac:dyDescent="0.25">
      <c r="A1868" s="5">
        <v>612025</v>
      </c>
      <c r="B1868" s="4" t="s">
        <v>358</v>
      </c>
      <c r="C1868" s="3">
        <v>0</v>
      </c>
      <c r="D1868" s="3">
        <v>0</v>
      </c>
      <c r="E1868" s="3">
        <v>0</v>
      </c>
      <c r="F1868" s="3">
        <v>0</v>
      </c>
      <c r="G1868" s="3">
        <v>0</v>
      </c>
      <c r="H1868" s="315">
        <v>0</v>
      </c>
      <c r="I1868" s="2">
        <f t="shared" si="33"/>
        <v>0</v>
      </c>
    </row>
    <row r="1869" spans="1:9" hidden="1" x14ac:dyDescent="0.25">
      <c r="A1869" s="5">
        <v>612026</v>
      </c>
      <c r="B1869" s="4" t="s">
        <v>357</v>
      </c>
      <c r="C1869" s="3">
        <v>0</v>
      </c>
      <c r="D1869" s="3">
        <v>0</v>
      </c>
      <c r="E1869" s="3">
        <v>0</v>
      </c>
      <c r="F1869" s="3">
        <v>0</v>
      </c>
      <c r="G1869" s="3">
        <v>0</v>
      </c>
      <c r="H1869" s="315">
        <v>0</v>
      </c>
      <c r="I1869" s="2">
        <f t="shared" si="33"/>
        <v>0</v>
      </c>
    </row>
    <row r="1870" spans="1:9" hidden="1" x14ac:dyDescent="0.25">
      <c r="A1870" s="5">
        <v>612027</v>
      </c>
      <c r="B1870" s="4" t="s">
        <v>356</v>
      </c>
      <c r="C1870" s="3">
        <v>0</v>
      </c>
      <c r="D1870" s="3">
        <v>0</v>
      </c>
      <c r="E1870" s="3">
        <v>0</v>
      </c>
      <c r="F1870" s="3">
        <v>0</v>
      </c>
      <c r="G1870" s="3">
        <v>0</v>
      </c>
      <c r="H1870" s="315">
        <v>0</v>
      </c>
      <c r="I1870" s="2">
        <f t="shared" si="33"/>
        <v>0</v>
      </c>
    </row>
    <row r="1871" spans="1:9" hidden="1" x14ac:dyDescent="0.25">
      <c r="A1871" s="5">
        <v>612028</v>
      </c>
      <c r="B1871" s="4" t="s">
        <v>355</v>
      </c>
      <c r="C1871" s="3">
        <v>0</v>
      </c>
      <c r="D1871" s="3">
        <v>0</v>
      </c>
      <c r="E1871" s="3">
        <v>0</v>
      </c>
      <c r="F1871" s="3">
        <v>0</v>
      </c>
      <c r="G1871" s="3">
        <v>0</v>
      </c>
      <c r="H1871" s="315">
        <v>0</v>
      </c>
      <c r="I1871" s="2">
        <f t="shared" si="33"/>
        <v>0</v>
      </c>
    </row>
    <row r="1872" spans="1:9" hidden="1" x14ac:dyDescent="0.25">
      <c r="A1872" s="5">
        <v>612029</v>
      </c>
      <c r="B1872" s="4" t="s">
        <v>354</v>
      </c>
      <c r="C1872" s="3">
        <v>0</v>
      </c>
      <c r="D1872" s="3">
        <v>0</v>
      </c>
      <c r="E1872" s="3">
        <v>0</v>
      </c>
      <c r="F1872" s="3">
        <v>0</v>
      </c>
      <c r="G1872" s="3">
        <v>0</v>
      </c>
      <c r="H1872" s="315">
        <v>0</v>
      </c>
      <c r="I1872" s="2">
        <f t="shared" si="33"/>
        <v>0</v>
      </c>
    </row>
    <row r="1873" spans="1:9" hidden="1" x14ac:dyDescent="0.25">
      <c r="A1873" s="5">
        <v>612030</v>
      </c>
      <c r="B1873" s="4" t="s">
        <v>353</v>
      </c>
      <c r="C1873" s="3">
        <v>0</v>
      </c>
      <c r="D1873" s="3">
        <v>0</v>
      </c>
      <c r="E1873" s="3">
        <v>0</v>
      </c>
      <c r="F1873" s="3">
        <v>0</v>
      </c>
      <c r="G1873" s="3">
        <v>0</v>
      </c>
      <c r="H1873" s="315">
        <v>0</v>
      </c>
      <c r="I1873" s="2">
        <f t="shared" si="33"/>
        <v>0</v>
      </c>
    </row>
    <row r="1874" spans="1:9" hidden="1" x14ac:dyDescent="0.25">
      <c r="A1874" s="5">
        <v>612031</v>
      </c>
      <c r="B1874" s="4" t="s">
        <v>352</v>
      </c>
      <c r="C1874" s="3">
        <v>0</v>
      </c>
      <c r="D1874" s="3">
        <v>0</v>
      </c>
      <c r="E1874" s="3">
        <v>0</v>
      </c>
      <c r="F1874" s="3">
        <v>0</v>
      </c>
      <c r="G1874" s="3">
        <v>0</v>
      </c>
      <c r="H1874" s="315">
        <v>0</v>
      </c>
      <c r="I1874" s="2">
        <f t="shared" si="33"/>
        <v>0</v>
      </c>
    </row>
    <row r="1875" spans="1:9" hidden="1" x14ac:dyDescent="0.25">
      <c r="A1875" s="5">
        <v>612032</v>
      </c>
      <c r="B1875" s="4" t="s">
        <v>351</v>
      </c>
      <c r="C1875" s="3">
        <v>0</v>
      </c>
      <c r="D1875" s="3">
        <v>0</v>
      </c>
      <c r="E1875" s="3">
        <v>0</v>
      </c>
      <c r="F1875" s="3">
        <v>0</v>
      </c>
      <c r="G1875" s="3">
        <v>0</v>
      </c>
      <c r="H1875" s="315">
        <v>0</v>
      </c>
      <c r="I1875" s="2">
        <f t="shared" si="33"/>
        <v>0</v>
      </c>
    </row>
    <row r="1876" spans="1:9" hidden="1" x14ac:dyDescent="0.25">
      <c r="A1876" s="5">
        <v>612033</v>
      </c>
      <c r="B1876" s="4" t="s">
        <v>350</v>
      </c>
      <c r="C1876" s="3">
        <v>0</v>
      </c>
      <c r="D1876" s="3">
        <v>0</v>
      </c>
      <c r="E1876" s="3">
        <v>0</v>
      </c>
      <c r="F1876" s="3">
        <v>0</v>
      </c>
      <c r="G1876" s="3">
        <v>0</v>
      </c>
      <c r="H1876" s="315">
        <v>0</v>
      </c>
      <c r="I1876" s="2">
        <f t="shared" si="33"/>
        <v>0</v>
      </c>
    </row>
    <row r="1877" spans="1:9" hidden="1" x14ac:dyDescent="0.25">
      <c r="A1877" s="5">
        <v>612034</v>
      </c>
      <c r="B1877" s="4" t="s">
        <v>349</v>
      </c>
      <c r="C1877" s="3">
        <v>0</v>
      </c>
      <c r="D1877" s="3">
        <v>0</v>
      </c>
      <c r="E1877" s="3">
        <v>0</v>
      </c>
      <c r="F1877" s="3">
        <v>0</v>
      </c>
      <c r="G1877" s="3">
        <v>0</v>
      </c>
      <c r="H1877" s="315">
        <v>0</v>
      </c>
      <c r="I1877" s="2">
        <f t="shared" si="33"/>
        <v>0</v>
      </c>
    </row>
    <row r="1878" spans="1:9" hidden="1" x14ac:dyDescent="0.25">
      <c r="A1878" s="5">
        <v>612035</v>
      </c>
      <c r="B1878" s="4" t="s">
        <v>348</v>
      </c>
      <c r="C1878" s="3">
        <v>0</v>
      </c>
      <c r="D1878" s="3">
        <v>0</v>
      </c>
      <c r="E1878" s="3">
        <v>0</v>
      </c>
      <c r="F1878" s="3">
        <v>0</v>
      </c>
      <c r="G1878" s="3">
        <v>0</v>
      </c>
      <c r="H1878" s="315">
        <v>0</v>
      </c>
      <c r="I1878" s="2">
        <f t="shared" si="33"/>
        <v>0</v>
      </c>
    </row>
    <row r="1879" spans="1:9" hidden="1" x14ac:dyDescent="0.25">
      <c r="A1879" s="5">
        <v>612036</v>
      </c>
      <c r="B1879" s="4" t="s">
        <v>347</v>
      </c>
      <c r="C1879" s="3">
        <v>0</v>
      </c>
      <c r="D1879" s="3">
        <v>0</v>
      </c>
      <c r="E1879" s="3">
        <v>0</v>
      </c>
      <c r="F1879" s="3">
        <v>0</v>
      </c>
      <c r="G1879" s="3">
        <v>0</v>
      </c>
      <c r="H1879" s="315">
        <v>0</v>
      </c>
      <c r="I1879" s="2">
        <f t="shared" si="33"/>
        <v>0</v>
      </c>
    </row>
    <row r="1880" spans="1:9" hidden="1" x14ac:dyDescent="0.25">
      <c r="A1880" s="5">
        <v>612037</v>
      </c>
      <c r="B1880" s="4" t="s">
        <v>346</v>
      </c>
      <c r="C1880" s="3">
        <v>0</v>
      </c>
      <c r="D1880" s="3">
        <v>0</v>
      </c>
      <c r="E1880" s="3">
        <v>0</v>
      </c>
      <c r="F1880" s="3">
        <v>0</v>
      </c>
      <c r="G1880" s="3">
        <v>0</v>
      </c>
      <c r="H1880" s="315">
        <v>0</v>
      </c>
      <c r="I1880" s="2">
        <f t="shared" si="33"/>
        <v>0</v>
      </c>
    </row>
    <row r="1881" spans="1:9" hidden="1" x14ac:dyDescent="0.25">
      <c r="A1881" s="5">
        <v>612038</v>
      </c>
      <c r="B1881" s="4" t="s">
        <v>345</v>
      </c>
      <c r="C1881" s="3">
        <v>0</v>
      </c>
      <c r="D1881" s="3">
        <v>0</v>
      </c>
      <c r="E1881" s="3">
        <v>0</v>
      </c>
      <c r="F1881" s="3">
        <v>0</v>
      </c>
      <c r="G1881" s="3">
        <v>0</v>
      </c>
      <c r="H1881" s="315">
        <v>0</v>
      </c>
      <c r="I1881" s="2">
        <f t="shared" si="33"/>
        <v>0</v>
      </c>
    </row>
    <row r="1882" spans="1:9" hidden="1" x14ac:dyDescent="0.25">
      <c r="A1882" s="5">
        <v>612039</v>
      </c>
      <c r="B1882" s="4" t="s">
        <v>344</v>
      </c>
      <c r="C1882" s="3">
        <v>0</v>
      </c>
      <c r="D1882" s="3">
        <v>0</v>
      </c>
      <c r="E1882" s="3">
        <v>0</v>
      </c>
      <c r="F1882" s="3">
        <v>0</v>
      </c>
      <c r="G1882" s="3">
        <v>0</v>
      </c>
      <c r="H1882" s="315">
        <v>0</v>
      </c>
      <c r="I1882" s="2">
        <f t="shared" si="33"/>
        <v>0</v>
      </c>
    </row>
    <row r="1883" spans="1:9" hidden="1" x14ac:dyDescent="0.25">
      <c r="A1883" s="5">
        <v>612040</v>
      </c>
      <c r="B1883" s="4" t="s">
        <v>343</v>
      </c>
      <c r="C1883" s="3">
        <v>0</v>
      </c>
      <c r="D1883" s="3">
        <v>0</v>
      </c>
      <c r="E1883" s="3">
        <v>0</v>
      </c>
      <c r="F1883" s="3">
        <v>0</v>
      </c>
      <c r="G1883" s="3">
        <v>0</v>
      </c>
      <c r="H1883" s="315">
        <v>0</v>
      </c>
      <c r="I1883" s="2">
        <f t="shared" si="33"/>
        <v>0</v>
      </c>
    </row>
    <row r="1884" spans="1:9" hidden="1" x14ac:dyDescent="0.25">
      <c r="A1884" s="5">
        <v>612041</v>
      </c>
      <c r="B1884" s="4" t="s">
        <v>342</v>
      </c>
      <c r="C1884" s="3">
        <v>0</v>
      </c>
      <c r="D1884" s="3">
        <v>0</v>
      </c>
      <c r="E1884" s="3">
        <v>0</v>
      </c>
      <c r="F1884" s="3">
        <v>0</v>
      </c>
      <c r="G1884" s="3">
        <v>0</v>
      </c>
      <c r="H1884" s="315">
        <v>0</v>
      </c>
      <c r="I1884" s="2">
        <f t="shared" si="33"/>
        <v>0</v>
      </c>
    </row>
    <row r="1885" spans="1:9" hidden="1" x14ac:dyDescent="0.25">
      <c r="A1885" s="5">
        <v>612042</v>
      </c>
      <c r="B1885" s="4" t="s">
        <v>341</v>
      </c>
      <c r="C1885" s="3">
        <v>0</v>
      </c>
      <c r="D1885" s="3">
        <v>0</v>
      </c>
      <c r="E1885" s="3">
        <v>0</v>
      </c>
      <c r="F1885" s="3">
        <v>0</v>
      </c>
      <c r="G1885" s="3">
        <v>0</v>
      </c>
      <c r="H1885" s="315">
        <v>0</v>
      </c>
      <c r="I1885" s="2">
        <f t="shared" si="33"/>
        <v>0</v>
      </c>
    </row>
    <row r="1886" spans="1:9" hidden="1" x14ac:dyDescent="0.25">
      <c r="A1886" s="5">
        <v>612043</v>
      </c>
      <c r="B1886" s="4" t="s">
        <v>340</v>
      </c>
      <c r="C1886" s="3">
        <v>0</v>
      </c>
      <c r="D1886" s="3">
        <v>0</v>
      </c>
      <c r="E1886" s="3">
        <v>0</v>
      </c>
      <c r="F1886" s="3">
        <v>0</v>
      </c>
      <c r="G1886" s="3">
        <v>0</v>
      </c>
      <c r="H1886" s="315">
        <v>0</v>
      </c>
      <c r="I1886" s="2">
        <f t="shared" si="33"/>
        <v>0</v>
      </c>
    </row>
    <row r="1887" spans="1:9" hidden="1" x14ac:dyDescent="0.25">
      <c r="A1887" s="5">
        <v>612044</v>
      </c>
      <c r="B1887" s="4" t="s">
        <v>339</v>
      </c>
      <c r="C1887" s="3">
        <v>0</v>
      </c>
      <c r="D1887" s="3">
        <v>0</v>
      </c>
      <c r="E1887" s="3">
        <v>0</v>
      </c>
      <c r="F1887" s="3">
        <v>0</v>
      </c>
      <c r="G1887" s="3">
        <v>0</v>
      </c>
      <c r="H1887" s="315">
        <v>0</v>
      </c>
      <c r="I1887" s="2">
        <f t="shared" si="33"/>
        <v>0</v>
      </c>
    </row>
    <row r="1888" spans="1:9" hidden="1" x14ac:dyDescent="0.25">
      <c r="A1888" s="5">
        <v>612045</v>
      </c>
      <c r="B1888" s="4" t="s">
        <v>338</v>
      </c>
      <c r="C1888" s="3">
        <v>0</v>
      </c>
      <c r="D1888" s="3">
        <v>0</v>
      </c>
      <c r="E1888" s="3">
        <v>0</v>
      </c>
      <c r="F1888" s="3">
        <v>0</v>
      </c>
      <c r="G1888" s="3">
        <v>0</v>
      </c>
      <c r="H1888" s="315">
        <v>0</v>
      </c>
      <c r="I1888" s="2">
        <f t="shared" si="33"/>
        <v>0</v>
      </c>
    </row>
    <row r="1889" spans="1:9" hidden="1" x14ac:dyDescent="0.25">
      <c r="A1889" s="5">
        <v>612046</v>
      </c>
      <c r="B1889" s="4" t="s">
        <v>337</v>
      </c>
      <c r="C1889" s="3">
        <v>0</v>
      </c>
      <c r="D1889" s="3">
        <v>0</v>
      </c>
      <c r="E1889" s="3">
        <v>0</v>
      </c>
      <c r="F1889" s="3">
        <v>0</v>
      </c>
      <c r="G1889" s="3">
        <v>0</v>
      </c>
      <c r="H1889" s="315">
        <v>0</v>
      </c>
      <c r="I1889" s="2">
        <f t="shared" si="33"/>
        <v>0</v>
      </c>
    </row>
    <row r="1890" spans="1:9" hidden="1" x14ac:dyDescent="0.25">
      <c r="A1890" s="5">
        <v>612047</v>
      </c>
      <c r="B1890" s="4" t="s">
        <v>336</v>
      </c>
      <c r="C1890" s="3">
        <v>0</v>
      </c>
      <c r="D1890" s="3">
        <v>0</v>
      </c>
      <c r="E1890" s="3">
        <v>0</v>
      </c>
      <c r="F1890" s="3">
        <v>0</v>
      </c>
      <c r="G1890" s="3">
        <v>0</v>
      </c>
      <c r="H1890" s="315">
        <v>0</v>
      </c>
      <c r="I1890" s="2">
        <f t="shared" si="33"/>
        <v>0</v>
      </c>
    </row>
    <row r="1891" spans="1:9" hidden="1" x14ac:dyDescent="0.25">
      <c r="A1891" s="5">
        <v>612048</v>
      </c>
      <c r="B1891" s="4" t="s">
        <v>335</v>
      </c>
      <c r="C1891" s="3">
        <v>0</v>
      </c>
      <c r="D1891" s="3">
        <v>0</v>
      </c>
      <c r="E1891" s="3">
        <v>0</v>
      </c>
      <c r="F1891" s="3">
        <v>0</v>
      </c>
      <c r="G1891" s="3">
        <v>0</v>
      </c>
      <c r="H1891" s="315">
        <v>0</v>
      </c>
      <c r="I1891" s="2">
        <f t="shared" si="33"/>
        <v>0</v>
      </c>
    </row>
    <row r="1892" spans="1:9" hidden="1" x14ac:dyDescent="0.25">
      <c r="A1892" s="5">
        <v>612049</v>
      </c>
      <c r="B1892" s="4" t="s">
        <v>334</v>
      </c>
      <c r="C1892" s="3">
        <v>0</v>
      </c>
      <c r="D1892" s="3">
        <v>0</v>
      </c>
      <c r="E1892" s="3">
        <v>0</v>
      </c>
      <c r="F1892" s="3">
        <v>0</v>
      </c>
      <c r="G1892" s="3">
        <v>0</v>
      </c>
      <c r="H1892" s="315">
        <v>0</v>
      </c>
      <c r="I1892" s="2">
        <f t="shared" si="33"/>
        <v>0</v>
      </c>
    </row>
    <row r="1893" spans="1:9" hidden="1" x14ac:dyDescent="0.25">
      <c r="A1893" s="5">
        <v>612050</v>
      </c>
      <c r="B1893" s="4" t="s">
        <v>333</v>
      </c>
      <c r="C1893" s="3">
        <v>0</v>
      </c>
      <c r="D1893" s="3">
        <v>0</v>
      </c>
      <c r="E1893" s="3">
        <v>0</v>
      </c>
      <c r="F1893" s="3">
        <v>0</v>
      </c>
      <c r="G1893" s="3">
        <v>0</v>
      </c>
      <c r="H1893" s="315">
        <v>0</v>
      </c>
      <c r="I1893" s="2">
        <f t="shared" si="33"/>
        <v>0</v>
      </c>
    </row>
    <row r="1894" spans="1:9" hidden="1" x14ac:dyDescent="0.25">
      <c r="A1894" s="5">
        <v>612051</v>
      </c>
      <c r="B1894" s="4" t="s">
        <v>332</v>
      </c>
      <c r="C1894" s="3">
        <v>0</v>
      </c>
      <c r="D1894" s="3">
        <v>0</v>
      </c>
      <c r="E1894" s="3">
        <v>0</v>
      </c>
      <c r="F1894" s="3">
        <v>0</v>
      </c>
      <c r="G1894" s="3">
        <v>0</v>
      </c>
      <c r="H1894" s="315">
        <v>0</v>
      </c>
      <c r="I1894" s="2">
        <f t="shared" si="33"/>
        <v>0</v>
      </c>
    </row>
    <row r="1895" spans="1:9" hidden="1" x14ac:dyDescent="0.25">
      <c r="A1895" s="5">
        <v>612052</v>
      </c>
      <c r="B1895" s="4" t="s">
        <v>331</v>
      </c>
      <c r="C1895" s="3">
        <v>0</v>
      </c>
      <c r="D1895" s="3">
        <v>0</v>
      </c>
      <c r="E1895" s="3">
        <v>0</v>
      </c>
      <c r="F1895" s="3">
        <v>0</v>
      </c>
      <c r="G1895" s="3">
        <v>0</v>
      </c>
      <c r="H1895" s="315">
        <v>0</v>
      </c>
      <c r="I1895" s="2">
        <f t="shared" si="33"/>
        <v>0</v>
      </c>
    </row>
    <row r="1896" spans="1:9" hidden="1" x14ac:dyDescent="0.25">
      <c r="A1896" s="5">
        <v>612053</v>
      </c>
      <c r="B1896" s="4" t="s">
        <v>330</v>
      </c>
      <c r="C1896" s="3">
        <v>0</v>
      </c>
      <c r="D1896" s="3">
        <v>0</v>
      </c>
      <c r="E1896" s="3">
        <v>0</v>
      </c>
      <c r="F1896" s="3">
        <v>0</v>
      </c>
      <c r="G1896" s="3">
        <v>0</v>
      </c>
      <c r="H1896" s="315">
        <v>0</v>
      </c>
      <c r="I1896" s="2">
        <f t="shared" si="33"/>
        <v>0</v>
      </c>
    </row>
    <row r="1897" spans="1:9" hidden="1" x14ac:dyDescent="0.25">
      <c r="A1897" s="5">
        <v>612054</v>
      </c>
      <c r="B1897" s="4" t="s">
        <v>329</v>
      </c>
      <c r="C1897" s="3">
        <v>0</v>
      </c>
      <c r="D1897" s="3">
        <v>0</v>
      </c>
      <c r="E1897" s="3">
        <v>0</v>
      </c>
      <c r="F1897" s="3">
        <v>0</v>
      </c>
      <c r="G1897" s="3">
        <v>0</v>
      </c>
      <c r="H1897" s="315">
        <v>0</v>
      </c>
      <c r="I1897" s="2">
        <f t="shared" si="33"/>
        <v>0</v>
      </c>
    </row>
    <row r="1898" spans="1:9" hidden="1" x14ac:dyDescent="0.25">
      <c r="A1898" s="5">
        <v>612055</v>
      </c>
      <c r="B1898" s="4" t="s">
        <v>328</v>
      </c>
      <c r="C1898" s="3">
        <v>0</v>
      </c>
      <c r="D1898" s="3">
        <v>0</v>
      </c>
      <c r="E1898" s="3">
        <v>0</v>
      </c>
      <c r="F1898" s="3">
        <v>0</v>
      </c>
      <c r="G1898" s="3">
        <v>0</v>
      </c>
      <c r="H1898" s="315">
        <v>0</v>
      </c>
      <c r="I1898" s="2">
        <f t="shared" si="33"/>
        <v>0</v>
      </c>
    </row>
    <row r="1899" spans="1:9" hidden="1" x14ac:dyDescent="0.25">
      <c r="A1899" s="5">
        <v>612056</v>
      </c>
      <c r="B1899" s="4" t="s">
        <v>327</v>
      </c>
      <c r="C1899" s="3">
        <v>0</v>
      </c>
      <c r="D1899" s="3">
        <v>0</v>
      </c>
      <c r="E1899" s="3">
        <v>0</v>
      </c>
      <c r="F1899" s="3">
        <v>0</v>
      </c>
      <c r="G1899" s="3">
        <v>0</v>
      </c>
      <c r="H1899" s="315">
        <v>0</v>
      </c>
      <c r="I1899" s="2">
        <f t="shared" si="33"/>
        <v>0</v>
      </c>
    </row>
    <row r="1900" spans="1:9" hidden="1" x14ac:dyDescent="0.25">
      <c r="A1900" s="5">
        <v>612057</v>
      </c>
      <c r="B1900" s="4" t="s">
        <v>326</v>
      </c>
      <c r="C1900" s="3">
        <v>0</v>
      </c>
      <c r="D1900" s="3">
        <v>0</v>
      </c>
      <c r="E1900" s="3">
        <v>0</v>
      </c>
      <c r="F1900" s="3">
        <v>0</v>
      </c>
      <c r="G1900" s="3">
        <v>0</v>
      </c>
      <c r="H1900" s="315">
        <v>0</v>
      </c>
      <c r="I1900" s="2">
        <f t="shared" si="33"/>
        <v>0</v>
      </c>
    </row>
    <row r="1901" spans="1:9" hidden="1" x14ac:dyDescent="0.25">
      <c r="A1901" s="5">
        <v>612058</v>
      </c>
      <c r="B1901" s="4" t="s">
        <v>325</v>
      </c>
      <c r="C1901" s="3">
        <v>0</v>
      </c>
      <c r="D1901" s="3">
        <v>0</v>
      </c>
      <c r="E1901" s="3">
        <v>0</v>
      </c>
      <c r="F1901" s="3">
        <v>0</v>
      </c>
      <c r="G1901" s="3">
        <v>0</v>
      </c>
      <c r="H1901" s="315">
        <v>0</v>
      </c>
      <c r="I1901" s="2">
        <f t="shared" si="33"/>
        <v>0</v>
      </c>
    </row>
    <row r="1902" spans="1:9" hidden="1" x14ac:dyDescent="0.25">
      <c r="A1902" s="5">
        <v>612059</v>
      </c>
      <c r="B1902" s="4" t="s">
        <v>324</v>
      </c>
      <c r="C1902" s="3">
        <v>0</v>
      </c>
      <c r="D1902" s="3">
        <v>0</v>
      </c>
      <c r="E1902" s="3">
        <v>0</v>
      </c>
      <c r="F1902" s="3">
        <v>0</v>
      </c>
      <c r="G1902" s="3">
        <v>0</v>
      </c>
      <c r="H1902" s="315">
        <v>0</v>
      </c>
      <c r="I1902" s="2">
        <f t="shared" si="33"/>
        <v>0</v>
      </c>
    </row>
    <row r="1903" spans="1:9" hidden="1" x14ac:dyDescent="0.25">
      <c r="A1903" s="5">
        <v>612060</v>
      </c>
      <c r="B1903" s="4" t="s">
        <v>323</v>
      </c>
      <c r="C1903" s="3">
        <v>0</v>
      </c>
      <c r="D1903" s="3">
        <v>0</v>
      </c>
      <c r="E1903" s="3">
        <v>0</v>
      </c>
      <c r="F1903" s="3">
        <v>0</v>
      </c>
      <c r="G1903" s="3">
        <v>0</v>
      </c>
      <c r="H1903" s="315">
        <v>0</v>
      </c>
      <c r="I1903" s="2">
        <f t="shared" si="33"/>
        <v>0</v>
      </c>
    </row>
    <row r="1904" spans="1:9" hidden="1" x14ac:dyDescent="0.25">
      <c r="A1904" s="5">
        <v>612061</v>
      </c>
      <c r="B1904" s="4" t="s">
        <v>322</v>
      </c>
      <c r="C1904" s="3">
        <v>0</v>
      </c>
      <c r="D1904" s="3">
        <v>0</v>
      </c>
      <c r="E1904" s="3">
        <v>0</v>
      </c>
      <c r="F1904" s="3">
        <v>0</v>
      </c>
      <c r="G1904" s="3">
        <v>0</v>
      </c>
      <c r="H1904" s="315">
        <v>0</v>
      </c>
      <c r="I1904" s="2">
        <f t="shared" si="33"/>
        <v>0</v>
      </c>
    </row>
    <row r="1905" spans="1:9" hidden="1" x14ac:dyDescent="0.25">
      <c r="A1905" s="5">
        <v>612062</v>
      </c>
      <c r="B1905" s="4" t="s">
        <v>321</v>
      </c>
      <c r="C1905" s="3">
        <v>0</v>
      </c>
      <c r="D1905" s="3">
        <v>0</v>
      </c>
      <c r="E1905" s="3">
        <v>0</v>
      </c>
      <c r="F1905" s="3">
        <v>0</v>
      </c>
      <c r="G1905" s="3">
        <v>0</v>
      </c>
      <c r="H1905" s="315">
        <v>0</v>
      </c>
      <c r="I1905" s="2">
        <f t="shared" si="33"/>
        <v>0</v>
      </c>
    </row>
    <row r="1906" spans="1:9" hidden="1" x14ac:dyDescent="0.25">
      <c r="A1906" s="5">
        <v>612063</v>
      </c>
      <c r="B1906" s="4" t="s">
        <v>320</v>
      </c>
      <c r="C1906" s="3">
        <v>0</v>
      </c>
      <c r="D1906" s="3">
        <v>0</v>
      </c>
      <c r="E1906" s="3">
        <v>0</v>
      </c>
      <c r="F1906" s="3">
        <v>0</v>
      </c>
      <c r="G1906" s="3">
        <v>0</v>
      </c>
      <c r="H1906" s="315">
        <v>0</v>
      </c>
      <c r="I1906" s="2">
        <f t="shared" si="33"/>
        <v>0</v>
      </c>
    </row>
    <row r="1907" spans="1:9" hidden="1" x14ac:dyDescent="0.25">
      <c r="A1907" s="5">
        <v>612064</v>
      </c>
      <c r="B1907" s="4" t="s">
        <v>319</v>
      </c>
      <c r="C1907" s="3">
        <v>0</v>
      </c>
      <c r="D1907" s="3">
        <v>0</v>
      </c>
      <c r="E1907" s="3">
        <v>0</v>
      </c>
      <c r="F1907" s="3">
        <v>0</v>
      </c>
      <c r="G1907" s="3">
        <v>0</v>
      </c>
      <c r="H1907" s="315">
        <v>0</v>
      </c>
      <c r="I1907" s="2">
        <f t="shared" si="33"/>
        <v>0</v>
      </c>
    </row>
    <row r="1908" spans="1:9" hidden="1" x14ac:dyDescent="0.25">
      <c r="A1908" s="5">
        <v>612065</v>
      </c>
      <c r="B1908" s="4" t="s">
        <v>318</v>
      </c>
      <c r="C1908" s="3">
        <v>0</v>
      </c>
      <c r="D1908" s="3">
        <v>0</v>
      </c>
      <c r="E1908" s="3">
        <v>0</v>
      </c>
      <c r="F1908" s="3">
        <v>0</v>
      </c>
      <c r="G1908" s="3">
        <v>0</v>
      </c>
      <c r="H1908" s="315">
        <v>0</v>
      </c>
      <c r="I1908" s="2">
        <f t="shared" si="33"/>
        <v>0</v>
      </c>
    </row>
    <row r="1909" spans="1:9" hidden="1" x14ac:dyDescent="0.25">
      <c r="A1909" s="5">
        <v>612066</v>
      </c>
      <c r="B1909" s="4" t="s">
        <v>317</v>
      </c>
      <c r="C1909" s="3">
        <v>0</v>
      </c>
      <c r="D1909" s="3">
        <v>0</v>
      </c>
      <c r="E1909" s="3">
        <v>0</v>
      </c>
      <c r="F1909" s="3">
        <v>0</v>
      </c>
      <c r="G1909" s="3">
        <v>0</v>
      </c>
      <c r="H1909" s="315">
        <v>0</v>
      </c>
      <c r="I1909" s="2">
        <f t="shared" si="33"/>
        <v>0</v>
      </c>
    </row>
    <row r="1910" spans="1:9" hidden="1" x14ac:dyDescent="0.25">
      <c r="A1910" s="5">
        <v>612067</v>
      </c>
      <c r="B1910" s="4" t="s">
        <v>316</v>
      </c>
      <c r="C1910" s="3">
        <v>0</v>
      </c>
      <c r="D1910" s="3">
        <v>0</v>
      </c>
      <c r="E1910" s="3">
        <v>0</v>
      </c>
      <c r="F1910" s="3">
        <v>0</v>
      </c>
      <c r="G1910" s="3">
        <v>0</v>
      </c>
      <c r="H1910" s="315">
        <v>0</v>
      </c>
      <c r="I1910" s="2">
        <f t="shared" si="33"/>
        <v>0</v>
      </c>
    </row>
    <row r="1911" spans="1:9" hidden="1" x14ac:dyDescent="0.25">
      <c r="A1911" s="5">
        <v>612068</v>
      </c>
      <c r="B1911" s="4" t="s">
        <v>315</v>
      </c>
      <c r="C1911" s="3">
        <v>0</v>
      </c>
      <c r="D1911" s="3">
        <v>0</v>
      </c>
      <c r="E1911" s="3">
        <v>0</v>
      </c>
      <c r="F1911" s="3">
        <v>0</v>
      </c>
      <c r="G1911" s="3">
        <v>0</v>
      </c>
      <c r="H1911" s="315">
        <v>0</v>
      </c>
      <c r="I1911" s="2">
        <f t="shared" si="33"/>
        <v>0</v>
      </c>
    </row>
    <row r="1912" spans="1:9" hidden="1" x14ac:dyDescent="0.25">
      <c r="A1912" s="5">
        <v>612069</v>
      </c>
      <c r="B1912" s="4" t="s">
        <v>314</v>
      </c>
      <c r="C1912" s="3">
        <v>0</v>
      </c>
      <c r="D1912" s="3">
        <v>0</v>
      </c>
      <c r="E1912" s="3">
        <v>0</v>
      </c>
      <c r="F1912" s="3">
        <v>0</v>
      </c>
      <c r="G1912" s="3">
        <v>0</v>
      </c>
      <c r="H1912" s="315">
        <v>0</v>
      </c>
      <c r="I1912" s="2">
        <f t="shared" si="33"/>
        <v>0</v>
      </c>
    </row>
    <row r="1913" spans="1:9" hidden="1" x14ac:dyDescent="0.25">
      <c r="A1913" s="5">
        <v>612070</v>
      </c>
      <c r="B1913" s="4" t="s">
        <v>313</v>
      </c>
      <c r="C1913" s="3">
        <v>0</v>
      </c>
      <c r="D1913" s="3">
        <v>0</v>
      </c>
      <c r="E1913" s="3">
        <v>0</v>
      </c>
      <c r="F1913" s="3">
        <v>0</v>
      </c>
      <c r="G1913" s="3">
        <v>0</v>
      </c>
      <c r="H1913" s="315">
        <v>0</v>
      </c>
      <c r="I1913" s="2">
        <f t="shared" si="33"/>
        <v>0</v>
      </c>
    </row>
    <row r="1914" spans="1:9" hidden="1" x14ac:dyDescent="0.25">
      <c r="A1914" s="5">
        <v>612071</v>
      </c>
      <c r="B1914" s="4" t="s">
        <v>312</v>
      </c>
      <c r="C1914" s="3">
        <v>0</v>
      </c>
      <c r="D1914" s="3">
        <v>0</v>
      </c>
      <c r="E1914" s="3">
        <v>0</v>
      </c>
      <c r="F1914" s="3">
        <v>0</v>
      </c>
      <c r="G1914" s="3">
        <v>0</v>
      </c>
      <c r="H1914" s="315">
        <v>0</v>
      </c>
      <c r="I1914" s="2">
        <f t="shared" si="33"/>
        <v>0</v>
      </c>
    </row>
    <row r="1915" spans="1:9" hidden="1" x14ac:dyDescent="0.25">
      <c r="A1915" s="5">
        <v>612072</v>
      </c>
      <c r="B1915" s="4" t="s">
        <v>311</v>
      </c>
      <c r="C1915" s="3">
        <v>0</v>
      </c>
      <c r="D1915" s="3">
        <v>0</v>
      </c>
      <c r="E1915" s="3">
        <v>0</v>
      </c>
      <c r="F1915" s="3">
        <v>0</v>
      </c>
      <c r="G1915" s="3">
        <v>0</v>
      </c>
      <c r="H1915" s="315">
        <v>0</v>
      </c>
      <c r="I1915" s="2">
        <f t="shared" si="33"/>
        <v>0</v>
      </c>
    </row>
    <row r="1916" spans="1:9" hidden="1" x14ac:dyDescent="0.25">
      <c r="A1916" s="5">
        <v>612073</v>
      </c>
      <c r="B1916" s="4" t="s">
        <v>310</v>
      </c>
      <c r="C1916" s="3">
        <v>0</v>
      </c>
      <c r="D1916" s="3">
        <v>0</v>
      </c>
      <c r="E1916" s="3">
        <v>0</v>
      </c>
      <c r="F1916" s="3">
        <v>0</v>
      </c>
      <c r="G1916" s="3">
        <v>0</v>
      </c>
      <c r="H1916" s="315">
        <v>0</v>
      </c>
      <c r="I1916" s="2">
        <f t="shared" si="33"/>
        <v>0</v>
      </c>
    </row>
    <row r="1917" spans="1:9" hidden="1" x14ac:dyDescent="0.25">
      <c r="A1917" s="5">
        <v>612074</v>
      </c>
      <c r="B1917" s="4" t="s">
        <v>309</v>
      </c>
      <c r="C1917" s="3">
        <v>0</v>
      </c>
      <c r="D1917" s="3">
        <v>0</v>
      </c>
      <c r="E1917" s="3">
        <v>0</v>
      </c>
      <c r="F1917" s="3">
        <v>0</v>
      </c>
      <c r="G1917" s="3">
        <v>0</v>
      </c>
      <c r="H1917" s="315">
        <v>0</v>
      </c>
      <c r="I1917" s="2">
        <f t="shared" si="33"/>
        <v>0</v>
      </c>
    </row>
    <row r="1918" spans="1:9" hidden="1" x14ac:dyDescent="0.25">
      <c r="A1918" s="5">
        <v>612075</v>
      </c>
      <c r="B1918" s="4" t="s">
        <v>308</v>
      </c>
      <c r="C1918" s="3">
        <v>0</v>
      </c>
      <c r="D1918" s="3">
        <v>0</v>
      </c>
      <c r="E1918" s="3">
        <v>0</v>
      </c>
      <c r="F1918" s="3">
        <v>0</v>
      </c>
      <c r="G1918" s="3">
        <v>0</v>
      </c>
      <c r="H1918" s="315">
        <v>0</v>
      </c>
      <c r="I1918" s="2">
        <f t="shared" si="33"/>
        <v>0</v>
      </c>
    </row>
    <row r="1919" spans="1:9" hidden="1" x14ac:dyDescent="0.25">
      <c r="A1919" s="5">
        <v>612076</v>
      </c>
      <c r="B1919" s="4" t="s">
        <v>307</v>
      </c>
      <c r="C1919" s="3">
        <v>0</v>
      </c>
      <c r="D1919" s="3">
        <v>0</v>
      </c>
      <c r="E1919" s="3">
        <v>0</v>
      </c>
      <c r="F1919" s="3">
        <v>0</v>
      </c>
      <c r="G1919" s="3">
        <v>0</v>
      </c>
      <c r="H1919" s="315">
        <v>0</v>
      </c>
      <c r="I1919" s="2">
        <f t="shared" si="33"/>
        <v>0</v>
      </c>
    </row>
    <row r="1920" spans="1:9" hidden="1" x14ac:dyDescent="0.25">
      <c r="A1920" s="5">
        <v>612077</v>
      </c>
      <c r="B1920" s="4" t="s">
        <v>306</v>
      </c>
      <c r="C1920" s="3">
        <v>0</v>
      </c>
      <c r="D1920" s="3">
        <v>0</v>
      </c>
      <c r="E1920" s="3">
        <v>0</v>
      </c>
      <c r="F1920" s="3">
        <v>0</v>
      </c>
      <c r="G1920" s="3">
        <v>0</v>
      </c>
      <c r="H1920" s="315">
        <v>0</v>
      </c>
      <c r="I1920" s="2">
        <f t="shared" si="33"/>
        <v>0</v>
      </c>
    </row>
    <row r="1921" spans="1:9" hidden="1" x14ac:dyDescent="0.25">
      <c r="A1921" s="5">
        <v>612078</v>
      </c>
      <c r="B1921" s="4" t="s">
        <v>305</v>
      </c>
      <c r="C1921" s="3">
        <v>0</v>
      </c>
      <c r="D1921" s="3">
        <v>0</v>
      </c>
      <c r="E1921" s="3">
        <v>0</v>
      </c>
      <c r="F1921" s="3">
        <v>0</v>
      </c>
      <c r="G1921" s="3">
        <v>0</v>
      </c>
      <c r="H1921" s="315">
        <v>0</v>
      </c>
      <c r="I1921" s="2">
        <f t="shared" si="33"/>
        <v>0</v>
      </c>
    </row>
    <row r="1922" spans="1:9" hidden="1" x14ac:dyDescent="0.25">
      <c r="A1922" s="5">
        <v>612079</v>
      </c>
      <c r="B1922" s="4" t="s">
        <v>304</v>
      </c>
      <c r="C1922" s="3">
        <v>0</v>
      </c>
      <c r="D1922" s="3">
        <v>0</v>
      </c>
      <c r="E1922" s="3">
        <v>0</v>
      </c>
      <c r="F1922" s="3">
        <v>0</v>
      </c>
      <c r="G1922" s="3">
        <v>0</v>
      </c>
      <c r="H1922" s="315">
        <v>0</v>
      </c>
      <c r="I1922" s="2">
        <f t="shared" si="33"/>
        <v>0</v>
      </c>
    </row>
    <row r="1923" spans="1:9" hidden="1" x14ac:dyDescent="0.25">
      <c r="A1923" s="5">
        <v>612080</v>
      </c>
      <c r="B1923" s="4" t="s">
        <v>303</v>
      </c>
      <c r="C1923" s="3">
        <v>0</v>
      </c>
      <c r="D1923" s="3">
        <v>0</v>
      </c>
      <c r="E1923" s="3">
        <v>0</v>
      </c>
      <c r="F1923" s="3">
        <v>0</v>
      </c>
      <c r="G1923" s="3">
        <v>0</v>
      </c>
      <c r="H1923" s="315">
        <v>0</v>
      </c>
      <c r="I1923" s="2">
        <f t="shared" si="33"/>
        <v>0</v>
      </c>
    </row>
    <row r="1924" spans="1:9" hidden="1" x14ac:dyDescent="0.25">
      <c r="A1924" s="5">
        <v>612081</v>
      </c>
      <c r="B1924" s="4" t="s">
        <v>302</v>
      </c>
      <c r="C1924" s="3">
        <v>0</v>
      </c>
      <c r="D1924" s="3">
        <v>0</v>
      </c>
      <c r="E1924" s="3">
        <v>0</v>
      </c>
      <c r="F1924" s="3">
        <v>0</v>
      </c>
      <c r="G1924" s="3">
        <v>0</v>
      </c>
      <c r="H1924" s="315">
        <v>0</v>
      </c>
      <c r="I1924" s="2">
        <f t="shared" ref="I1924:I1987" si="34">MAX(C1924:H1924)</f>
        <v>0</v>
      </c>
    </row>
    <row r="1925" spans="1:9" hidden="1" x14ac:dyDescent="0.25">
      <c r="A1925" s="5">
        <v>612082</v>
      </c>
      <c r="B1925" s="4" t="s">
        <v>301</v>
      </c>
      <c r="C1925" s="3">
        <v>0</v>
      </c>
      <c r="D1925" s="3">
        <v>0</v>
      </c>
      <c r="E1925" s="3">
        <v>0</v>
      </c>
      <c r="F1925" s="3">
        <v>0</v>
      </c>
      <c r="G1925" s="3">
        <v>0</v>
      </c>
      <c r="H1925" s="315">
        <v>0</v>
      </c>
      <c r="I1925" s="2">
        <f t="shared" si="34"/>
        <v>0</v>
      </c>
    </row>
    <row r="1926" spans="1:9" hidden="1" x14ac:dyDescent="0.25">
      <c r="A1926" s="5">
        <v>612083</v>
      </c>
      <c r="B1926" s="4" t="s">
        <v>300</v>
      </c>
      <c r="C1926" s="3">
        <v>0</v>
      </c>
      <c r="D1926" s="3">
        <v>0</v>
      </c>
      <c r="E1926" s="3">
        <v>0</v>
      </c>
      <c r="F1926" s="3">
        <v>0</v>
      </c>
      <c r="G1926" s="3">
        <v>0</v>
      </c>
      <c r="H1926" s="315">
        <v>0</v>
      </c>
      <c r="I1926" s="2">
        <f t="shared" si="34"/>
        <v>0</v>
      </c>
    </row>
    <row r="1927" spans="1:9" hidden="1" x14ac:dyDescent="0.25">
      <c r="A1927" s="5">
        <v>612084</v>
      </c>
      <c r="B1927" s="4" t="s">
        <v>299</v>
      </c>
      <c r="C1927" s="3">
        <v>0</v>
      </c>
      <c r="D1927" s="3">
        <v>0</v>
      </c>
      <c r="E1927" s="3">
        <v>0</v>
      </c>
      <c r="F1927" s="3">
        <v>0</v>
      </c>
      <c r="G1927" s="3">
        <v>0</v>
      </c>
      <c r="H1927" s="315">
        <v>0</v>
      </c>
      <c r="I1927" s="2">
        <f t="shared" si="34"/>
        <v>0</v>
      </c>
    </row>
    <row r="1928" spans="1:9" hidden="1" x14ac:dyDescent="0.25">
      <c r="A1928" s="5">
        <v>612085</v>
      </c>
      <c r="B1928" s="4" t="s">
        <v>298</v>
      </c>
      <c r="C1928" s="3">
        <v>0</v>
      </c>
      <c r="D1928" s="3">
        <v>0</v>
      </c>
      <c r="E1928" s="3">
        <v>0</v>
      </c>
      <c r="F1928" s="3">
        <v>0</v>
      </c>
      <c r="G1928" s="3">
        <v>0</v>
      </c>
      <c r="H1928" s="315">
        <v>0</v>
      </c>
      <c r="I1928" s="2">
        <f t="shared" si="34"/>
        <v>0</v>
      </c>
    </row>
    <row r="1929" spans="1:9" hidden="1" x14ac:dyDescent="0.25">
      <c r="A1929" s="5">
        <v>612086</v>
      </c>
      <c r="B1929" s="4" t="s">
        <v>297</v>
      </c>
      <c r="C1929" s="3">
        <v>0</v>
      </c>
      <c r="D1929" s="3">
        <v>0</v>
      </c>
      <c r="E1929" s="3">
        <v>0</v>
      </c>
      <c r="F1929" s="3">
        <v>0</v>
      </c>
      <c r="G1929" s="3">
        <v>0</v>
      </c>
      <c r="H1929" s="315">
        <v>0</v>
      </c>
      <c r="I1929" s="2">
        <f t="shared" si="34"/>
        <v>0</v>
      </c>
    </row>
    <row r="1930" spans="1:9" hidden="1" x14ac:dyDescent="0.25">
      <c r="A1930" s="5">
        <v>612087</v>
      </c>
      <c r="B1930" s="4" t="s">
        <v>296</v>
      </c>
      <c r="C1930" s="3">
        <v>0</v>
      </c>
      <c r="D1930" s="3">
        <v>0</v>
      </c>
      <c r="E1930" s="3">
        <v>0</v>
      </c>
      <c r="F1930" s="3">
        <v>0</v>
      </c>
      <c r="G1930" s="3">
        <v>0</v>
      </c>
      <c r="H1930" s="315">
        <v>0</v>
      </c>
      <c r="I1930" s="2">
        <f t="shared" si="34"/>
        <v>0</v>
      </c>
    </row>
    <row r="1931" spans="1:9" hidden="1" x14ac:dyDescent="0.25">
      <c r="A1931" s="5">
        <v>612088</v>
      </c>
      <c r="B1931" s="4" t="s">
        <v>295</v>
      </c>
      <c r="C1931" s="3">
        <v>0</v>
      </c>
      <c r="D1931" s="3">
        <v>0</v>
      </c>
      <c r="E1931" s="3">
        <v>0</v>
      </c>
      <c r="F1931" s="3">
        <v>0</v>
      </c>
      <c r="G1931" s="3">
        <v>0</v>
      </c>
      <c r="H1931" s="315">
        <v>0</v>
      </c>
      <c r="I1931" s="2">
        <f t="shared" si="34"/>
        <v>0</v>
      </c>
    </row>
    <row r="1932" spans="1:9" hidden="1" x14ac:dyDescent="0.25">
      <c r="A1932" s="5">
        <v>612089</v>
      </c>
      <c r="B1932" s="4" t="s">
        <v>294</v>
      </c>
      <c r="C1932" s="3">
        <v>0</v>
      </c>
      <c r="D1932" s="3">
        <v>0</v>
      </c>
      <c r="E1932" s="3">
        <v>0</v>
      </c>
      <c r="F1932" s="3">
        <v>0</v>
      </c>
      <c r="G1932" s="3">
        <v>0</v>
      </c>
      <c r="H1932" s="315">
        <v>0</v>
      </c>
      <c r="I1932" s="2">
        <f t="shared" si="34"/>
        <v>0</v>
      </c>
    </row>
    <row r="1933" spans="1:9" hidden="1" x14ac:dyDescent="0.25">
      <c r="A1933" s="5">
        <v>612090</v>
      </c>
      <c r="B1933" s="4" t="s">
        <v>293</v>
      </c>
      <c r="C1933" s="3">
        <v>0</v>
      </c>
      <c r="D1933" s="3">
        <v>0</v>
      </c>
      <c r="E1933" s="3">
        <v>0</v>
      </c>
      <c r="F1933" s="3">
        <v>0</v>
      </c>
      <c r="G1933" s="3">
        <v>0</v>
      </c>
      <c r="H1933" s="315">
        <v>0</v>
      </c>
      <c r="I1933" s="2">
        <f t="shared" si="34"/>
        <v>0</v>
      </c>
    </row>
    <row r="1934" spans="1:9" hidden="1" x14ac:dyDescent="0.25">
      <c r="A1934" s="5">
        <v>612091</v>
      </c>
      <c r="B1934" s="4" t="s">
        <v>292</v>
      </c>
      <c r="C1934" s="3">
        <v>0</v>
      </c>
      <c r="D1934" s="3">
        <v>0</v>
      </c>
      <c r="E1934" s="3">
        <v>0</v>
      </c>
      <c r="F1934" s="3">
        <v>0</v>
      </c>
      <c r="G1934" s="3">
        <v>0</v>
      </c>
      <c r="H1934" s="315">
        <v>0</v>
      </c>
      <c r="I1934" s="2">
        <f t="shared" si="34"/>
        <v>0</v>
      </c>
    </row>
    <row r="1935" spans="1:9" hidden="1" x14ac:dyDescent="0.25">
      <c r="A1935" s="5">
        <v>612095</v>
      </c>
      <c r="B1935" s="4" t="s">
        <v>291</v>
      </c>
      <c r="C1935" s="3">
        <v>0</v>
      </c>
      <c r="D1935" s="3">
        <v>0</v>
      </c>
      <c r="E1935" s="3">
        <v>0</v>
      </c>
      <c r="F1935" s="3">
        <v>0</v>
      </c>
      <c r="G1935" s="3">
        <v>0</v>
      </c>
      <c r="H1935" s="315">
        <v>0</v>
      </c>
      <c r="I1935" s="2">
        <f t="shared" si="34"/>
        <v>0</v>
      </c>
    </row>
    <row r="1936" spans="1:9" hidden="1" x14ac:dyDescent="0.25">
      <c r="A1936" s="5">
        <v>612500</v>
      </c>
      <c r="B1936" s="4" t="s">
        <v>290</v>
      </c>
      <c r="C1936" s="3">
        <v>0</v>
      </c>
      <c r="D1936" s="3">
        <v>0</v>
      </c>
      <c r="E1936" s="3">
        <v>0</v>
      </c>
      <c r="F1936" s="3">
        <v>0</v>
      </c>
      <c r="G1936" s="3">
        <v>0</v>
      </c>
      <c r="H1936" s="315">
        <v>0</v>
      </c>
      <c r="I1936" s="2">
        <f t="shared" si="34"/>
        <v>0</v>
      </c>
    </row>
    <row r="1937" spans="1:9" hidden="1" x14ac:dyDescent="0.25">
      <c r="A1937" s="5">
        <v>612505</v>
      </c>
      <c r="B1937" s="4" t="s">
        <v>289</v>
      </c>
      <c r="C1937" s="3">
        <v>0</v>
      </c>
      <c r="D1937" s="3">
        <v>0</v>
      </c>
      <c r="E1937" s="3">
        <v>0</v>
      </c>
      <c r="F1937" s="3">
        <v>0</v>
      </c>
      <c r="G1937" s="3">
        <v>0</v>
      </c>
      <c r="H1937" s="315">
        <v>0</v>
      </c>
      <c r="I1937" s="2">
        <f t="shared" si="34"/>
        <v>0</v>
      </c>
    </row>
    <row r="1938" spans="1:9" hidden="1" x14ac:dyDescent="0.25">
      <c r="A1938" s="5">
        <v>612510</v>
      </c>
      <c r="B1938" s="4" t="s">
        <v>288</v>
      </c>
      <c r="C1938" s="3">
        <v>0</v>
      </c>
      <c r="D1938" s="3">
        <v>0</v>
      </c>
      <c r="E1938" s="3">
        <v>0</v>
      </c>
      <c r="F1938" s="3">
        <v>0</v>
      </c>
      <c r="G1938" s="3">
        <v>0</v>
      </c>
      <c r="H1938" s="315">
        <v>0</v>
      </c>
      <c r="I1938" s="2">
        <f t="shared" si="34"/>
        <v>0</v>
      </c>
    </row>
    <row r="1939" spans="1:9" hidden="1" x14ac:dyDescent="0.25">
      <c r="A1939" s="5">
        <v>612515</v>
      </c>
      <c r="B1939" s="4" t="s">
        <v>287</v>
      </c>
      <c r="C1939" s="3">
        <v>0</v>
      </c>
      <c r="D1939" s="3">
        <v>0</v>
      </c>
      <c r="E1939" s="3">
        <v>0</v>
      </c>
      <c r="F1939" s="3">
        <v>0</v>
      </c>
      <c r="G1939" s="3">
        <v>0</v>
      </c>
      <c r="H1939" s="315">
        <v>0</v>
      </c>
      <c r="I1939" s="2">
        <f t="shared" si="34"/>
        <v>0</v>
      </c>
    </row>
    <row r="1940" spans="1:9" hidden="1" x14ac:dyDescent="0.25">
      <c r="A1940" s="5">
        <v>612595</v>
      </c>
      <c r="B1940" s="4" t="s">
        <v>221</v>
      </c>
      <c r="C1940" s="3">
        <v>0</v>
      </c>
      <c r="D1940" s="3">
        <v>0</v>
      </c>
      <c r="E1940" s="3">
        <v>0</v>
      </c>
      <c r="F1940" s="3">
        <v>0</v>
      </c>
      <c r="G1940" s="3">
        <v>0</v>
      </c>
      <c r="H1940" s="315">
        <v>0</v>
      </c>
      <c r="I1940" s="2">
        <f t="shared" si="34"/>
        <v>0</v>
      </c>
    </row>
    <row r="1941" spans="1:9" hidden="1" x14ac:dyDescent="0.25">
      <c r="A1941" s="5">
        <v>613000</v>
      </c>
      <c r="B1941" s="4" t="s">
        <v>286</v>
      </c>
      <c r="C1941" s="3">
        <v>0</v>
      </c>
      <c r="D1941" s="3">
        <v>0</v>
      </c>
      <c r="E1941" s="3">
        <v>0</v>
      </c>
      <c r="F1941" s="3">
        <v>0</v>
      </c>
      <c r="G1941" s="3">
        <v>0</v>
      </c>
      <c r="H1941" s="315">
        <v>0</v>
      </c>
      <c r="I1941" s="2">
        <f t="shared" si="34"/>
        <v>0</v>
      </c>
    </row>
    <row r="1942" spans="1:9" hidden="1" x14ac:dyDescent="0.25">
      <c r="A1942" s="5">
        <v>613005</v>
      </c>
      <c r="B1942" s="4" t="s">
        <v>285</v>
      </c>
      <c r="C1942" s="3">
        <v>0</v>
      </c>
      <c r="D1942" s="3">
        <v>0</v>
      </c>
      <c r="E1942" s="3">
        <v>0</v>
      </c>
      <c r="F1942" s="3">
        <v>0</v>
      </c>
      <c r="G1942" s="3">
        <v>0</v>
      </c>
      <c r="H1942" s="315">
        <v>0</v>
      </c>
      <c r="I1942" s="2">
        <f t="shared" si="34"/>
        <v>0</v>
      </c>
    </row>
    <row r="1943" spans="1:9" hidden="1" x14ac:dyDescent="0.25">
      <c r="A1943" s="5">
        <v>613010</v>
      </c>
      <c r="B1943" s="4" t="s">
        <v>284</v>
      </c>
      <c r="C1943" s="3">
        <v>0</v>
      </c>
      <c r="D1943" s="3">
        <v>0</v>
      </c>
      <c r="E1943" s="3">
        <v>0</v>
      </c>
      <c r="F1943" s="3">
        <v>0</v>
      </c>
      <c r="G1943" s="3">
        <v>0</v>
      </c>
      <c r="H1943" s="315">
        <v>0</v>
      </c>
      <c r="I1943" s="2">
        <f t="shared" si="34"/>
        <v>0</v>
      </c>
    </row>
    <row r="1944" spans="1:9" hidden="1" x14ac:dyDescent="0.25">
      <c r="A1944" s="5">
        <v>613015</v>
      </c>
      <c r="B1944" s="4" t="s">
        <v>283</v>
      </c>
      <c r="C1944" s="3">
        <v>0</v>
      </c>
      <c r="D1944" s="3">
        <v>0</v>
      </c>
      <c r="E1944" s="3">
        <v>0</v>
      </c>
      <c r="F1944" s="3">
        <v>0</v>
      </c>
      <c r="G1944" s="3">
        <v>0</v>
      </c>
      <c r="H1944" s="315">
        <v>0</v>
      </c>
      <c r="I1944" s="2">
        <f t="shared" si="34"/>
        <v>0</v>
      </c>
    </row>
    <row r="1945" spans="1:9" hidden="1" x14ac:dyDescent="0.25">
      <c r="A1945" s="5">
        <v>613020</v>
      </c>
      <c r="B1945" s="4" t="s">
        <v>282</v>
      </c>
      <c r="C1945" s="3">
        <v>0</v>
      </c>
      <c r="D1945" s="3">
        <v>0</v>
      </c>
      <c r="E1945" s="3">
        <v>0</v>
      </c>
      <c r="F1945" s="3">
        <v>0</v>
      </c>
      <c r="G1945" s="3">
        <v>0</v>
      </c>
      <c r="H1945" s="315">
        <v>0</v>
      </c>
      <c r="I1945" s="2">
        <f t="shared" si="34"/>
        <v>0</v>
      </c>
    </row>
    <row r="1946" spans="1:9" hidden="1" x14ac:dyDescent="0.25">
      <c r="A1946" s="5">
        <v>613025</v>
      </c>
      <c r="B1946" s="4" t="s">
        <v>281</v>
      </c>
      <c r="C1946" s="3">
        <v>0</v>
      </c>
      <c r="D1946" s="3">
        <v>0</v>
      </c>
      <c r="E1946" s="3">
        <v>0</v>
      </c>
      <c r="F1946" s="3">
        <v>0</v>
      </c>
      <c r="G1946" s="3">
        <v>0</v>
      </c>
      <c r="H1946" s="315">
        <v>0</v>
      </c>
      <c r="I1946" s="2">
        <f t="shared" si="34"/>
        <v>0</v>
      </c>
    </row>
    <row r="1947" spans="1:9" hidden="1" x14ac:dyDescent="0.25">
      <c r="A1947" s="5">
        <v>613095</v>
      </c>
      <c r="B1947" s="4" t="s">
        <v>221</v>
      </c>
      <c r="C1947" s="3">
        <v>0</v>
      </c>
      <c r="D1947" s="3">
        <v>0</v>
      </c>
      <c r="E1947" s="3">
        <v>0</v>
      </c>
      <c r="F1947" s="3">
        <v>0</v>
      </c>
      <c r="G1947" s="3">
        <v>0</v>
      </c>
      <c r="H1947" s="315">
        <v>0</v>
      </c>
      <c r="I1947" s="2">
        <f t="shared" si="34"/>
        <v>0</v>
      </c>
    </row>
    <row r="1948" spans="1:9" hidden="1" x14ac:dyDescent="0.25">
      <c r="A1948" s="5">
        <v>613500</v>
      </c>
      <c r="B1948" s="4" t="s">
        <v>280</v>
      </c>
      <c r="C1948" s="3">
        <v>0</v>
      </c>
      <c r="D1948" s="3">
        <v>0</v>
      </c>
      <c r="E1948" s="3">
        <v>0</v>
      </c>
      <c r="F1948" s="3">
        <v>0</v>
      </c>
      <c r="G1948" s="3">
        <v>0</v>
      </c>
      <c r="H1948" s="315">
        <v>0</v>
      </c>
      <c r="I1948" s="2">
        <f t="shared" si="34"/>
        <v>0</v>
      </c>
    </row>
    <row r="1949" spans="1:9" hidden="1" x14ac:dyDescent="0.25">
      <c r="A1949" s="5">
        <v>613502</v>
      </c>
      <c r="B1949" s="4" t="s">
        <v>279</v>
      </c>
      <c r="C1949" s="3">
        <v>0</v>
      </c>
      <c r="D1949" s="3">
        <v>0</v>
      </c>
      <c r="E1949" s="3">
        <v>0</v>
      </c>
      <c r="F1949" s="3">
        <v>0</v>
      </c>
      <c r="G1949" s="3">
        <v>0</v>
      </c>
      <c r="H1949" s="315">
        <v>0</v>
      </c>
      <c r="I1949" s="2">
        <f t="shared" si="34"/>
        <v>0</v>
      </c>
    </row>
    <row r="1950" spans="1:9" hidden="1" x14ac:dyDescent="0.25">
      <c r="A1950" s="5">
        <v>613504</v>
      </c>
      <c r="B1950" s="4" t="s">
        <v>278</v>
      </c>
      <c r="C1950" s="3">
        <v>0</v>
      </c>
      <c r="D1950" s="3">
        <v>0</v>
      </c>
      <c r="E1950" s="3">
        <v>0</v>
      </c>
      <c r="F1950" s="3">
        <v>0</v>
      </c>
      <c r="G1950" s="3">
        <v>0</v>
      </c>
      <c r="H1950" s="315">
        <v>0</v>
      </c>
      <c r="I1950" s="2">
        <f t="shared" si="34"/>
        <v>0</v>
      </c>
    </row>
    <row r="1951" spans="1:9" hidden="1" x14ac:dyDescent="0.25">
      <c r="A1951" s="5">
        <v>613506</v>
      </c>
      <c r="B1951" s="4" t="s">
        <v>277</v>
      </c>
      <c r="C1951" s="3">
        <v>0</v>
      </c>
      <c r="D1951" s="3">
        <v>0</v>
      </c>
      <c r="E1951" s="3">
        <v>0</v>
      </c>
      <c r="F1951" s="3">
        <v>0</v>
      </c>
      <c r="G1951" s="3">
        <v>0</v>
      </c>
      <c r="H1951" s="315">
        <v>0</v>
      </c>
      <c r="I1951" s="2">
        <f t="shared" si="34"/>
        <v>0</v>
      </c>
    </row>
    <row r="1952" spans="1:9" hidden="1" x14ac:dyDescent="0.25">
      <c r="A1952" s="5">
        <v>613508</v>
      </c>
      <c r="B1952" s="4" t="s">
        <v>276</v>
      </c>
      <c r="C1952" s="3">
        <v>0</v>
      </c>
      <c r="D1952" s="3">
        <v>0</v>
      </c>
      <c r="E1952" s="3">
        <v>0</v>
      </c>
      <c r="F1952" s="3">
        <v>0</v>
      </c>
      <c r="G1952" s="3">
        <v>0</v>
      </c>
      <c r="H1952" s="315">
        <v>0</v>
      </c>
      <c r="I1952" s="2">
        <f t="shared" si="34"/>
        <v>0</v>
      </c>
    </row>
    <row r="1953" spans="1:9" hidden="1" x14ac:dyDescent="0.25">
      <c r="A1953" s="5">
        <v>613510</v>
      </c>
      <c r="B1953" s="4" t="s">
        <v>275</v>
      </c>
      <c r="C1953" s="3">
        <v>0</v>
      </c>
      <c r="D1953" s="3">
        <v>0</v>
      </c>
      <c r="E1953" s="3">
        <v>0</v>
      </c>
      <c r="F1953" s="3">
        <v>0</v>
      </c>
      <c r="G1953" s="3">
        <v>0</v>
      </c>
      <c r="H1953" s="315">
        <v>0</v>
      </c>
      <c r="I1953" s="2">
        <f t="shared" si="34"/>
        <v>0</v>
      </c>
    </row>
    <row r="1954" spans="1:9" hidden="1" x14ac:dyDescent="0.25">
      <c r="A1954" s="5">
        <v>613512</v>
      </c>
      <c r="B1954" s="4" t="s">
        <v>274</v>
      </c>
      <c r="C1954" s="3">
        <v>0</v>
      </c>
      <c r="D1954" s="3">
        <v>0</v>
      </c>
      <c r="E1954" s="3">
        <v>0</v>
      </c>
      <c r="F1954" s="3">
        <v>0</v>
      </c>
      <c r="G1954" s="3">
        <v>0</v>
      </c>
      <c r="H1954" s="315">
        <v>0</v>
      </c>
      <c r="I1954" s="2">
        <f t="shared" si="34"/>
        <v>0</v>
      </c>
    </row>
    <row r="1955" spans="1:9" hidden="1" x14ac:dyDescent="0.25">
      <c r="A1955" s="5">
        <v>613514</v>
      </c>
      <c r="B1955" s="4" t="s">
        <v>273</v>
      </c>
      <c r="C1955" s="3">
        <v>0</v>
      </c>
      <c r="D1955" s="3">
        <v>0</v>
      </c>
      <c r="E1955" s="3">
        <v>0</v>
      </c>
      <c r="F1955" s="3">
        <v>0</v>
      </c>
      <c r="G1955" s="3">
        <v>0</v>
      </c>
      <c r="H1955" s="315">
        <v>0</v>
      </c>
      <c r="I1955" s="2">
        <f t="shared" si="34"/>
        <v>0</v>
      </c>
    </row>
    <row r="1956" spans="1:9" hidden="1" x14ac:dyDescent="0.25">
      <c r="A1956" s="5">
        <v>613516</v>
      </c>
      <c r="B1956" s="4" t="s">
        <v>272</v>
      </c>
      <c r="C1956" s="3">
        <v>0</v>
      </c>
      <c r="D1956" s="3">
        <v>0</v>
      </c>
      <c r="E1956" s="3">
        <v>0</v>
      </c>
      <c r="F1956" s="3">
        <v>0</v>
      </c>
      <c r="G1956" s="3">
        <v>0</v>
      </c>
      <c r="H1956" s="315">
        <v>0</v>
      </c>
      <c r="I1956" s="2">
        <f t="shared" si="34"/>
        <v>0</v>
      </c>
    </row>
    <row r="1957" spans="1:9" hidden="1" x14ac:dyDescent="0.25">
      <c r="A1957" s="5">
        <v>613518</v>
      </c>
      <c r="B1957" s="4" t="s">
        <v>271</v>
      </c>
      <c r="C1957" s="3">
        <v>0</v>
      </c>
      <c r="D1957" s="3">
        <v>0</v>
      </c>
      <c r="E1957" s="3">
        <v>0</v>
      </c>
      <c r="F1957" s="3">
        <v>0</v>
      </c>
      <c r="G1957" s="3">
        <v>0</v>
      </c>
      <c r="H1957" s="315">
        <v>0</v>
      </c>
      <c r="I1957" s="2">
        <f t="shared" si="34"/>
        <v>0</v>
      </c>
    </row>
    <row r="1958" spans="1:9" hidden="1" x14ac:dyDescent="0.25">
      <c r="A1958" s="5">
        <v>613520</v>
      </c>
      <c r="B1958" s="4" t="s">
        <v>270</v>
      </c>
      <c r="C1958" s="3">
        <v>0</v>
      </c>
      <c r="D1958" s="3">
        <v>0</v>
      </c>
      <c r="E1958" s="3">
        <v>0</v>
      </c>
      <c r="F1958" s="3">
        <v>0</v>
      </c>
      <c r="G1958" s="3">
        <v>0</v>
      </c>
      <c r="H1958" s="315">
        <v>0</v>
      </c>
      <c r="I1958" s="2">
        <f t="shared" si="34"/>
        <v>0</v>
      </c>
    </row>
    <row r="1959" spans="1:9" hidden="1" x14ac:dyDescent="0.25">
      <c r="A1959" s="5">
        <v>613522</v>
      </c>
      <c r="B1959" s="4" t="s">
        <v>269</v>
      </c>
      <c r="C1959" s="3">
        <v>0</v>
      </c>
      <c r="D1959" s="3">
        <v>0</v>
      </c>
      <c r="E1959" s="3">
        <v>0</v>
      </c>
      <c r="F1959" s="3">
        <v>0</v>
      </c>
      <c r="G1959" s="3">
        <v>0</v>
      </c>
      <c r="H1959" s="315">
        <v>0</v>
      </c>
      <c r="I1959" s="2">
        <f t="shared" si="34"/>
        <v>0</v>
      </c>
    </row>
    <row r="1960" spans="1:9" hidden="1" x14ac:dyDescent="0.25">
      <c r="A1960" s="5">
        <v>613524</v>
      </c>
      <c r="B1960" s="4" t="s">
        <v>268</v>
      </c>
      <c r="C1960" s="3">
        <v>0</v>
      </c>
      <c r="D1960" s="3">
        <v>0</v>
      </c>
      <c r="E1960" s="3">
        <v>0</v>
      </c>
      <c r="F1960" s="3">
        <v>0</v>
      </c>
      <c r="G1960" s="3">
        <v>0</v>
      </c>
      <c r="H1960" s="315">
        <v>0</v>
      </c>
      <c r="I1960" s="2">
        <f t="shared" si="34"/>
        <v>0</v>
      </c>
    </row>
    <row r="1961" spans="1:9" hidden="1" x14ac:dyDescent="0.25">
      <c r="A1961" s="5">
        <v>613526</v>
      </c>
      <c r="B1961" s="4" t="s">
        <v>267</v>
      </c>
      <c r="C1961" s="3">
        <v>0</v>
      </c>
      <c r="D1961" s="3">
        <v>0</v>
      </c>
      <c r="E1961" s="3">
        <v>0</v>
      </c>
      <c r="F1961" s="3">
        <v>0</v>
      </c>
      <c r="G1961" s="3">
        <v>0</v>
      </c>
      <c r="H1961" s="315">
        <v>0</v>
      </c>
      <c r="I1961" s="2">
        <f t="shared" si="34"/>
        <v>0</v>
      </c>
    </row>
    <row r="1962" spans="1:9" hidden="1" x14ac:dyDescent="0.25">
      <c r="A1962" s="5">
        <v>613528</v>
      </c>
      <c r="B1962" s="4" t="s">
        <v>266</v>
      </c>
      <c r="C1962" s="3">
        <v>0</v>
      </c>
      <c r="D1962" s="3">
        <v>0</v>
      </c>
      <c r="E1962" s="3">
        <v>0</v>
      </c>
      <c r="F1962" s="3">
        <v>0</v>
      </c>
      <c r="G1962" s="3">
        <v>0</v>
      </c>
      <c r="H1962" s="315">
        <v>0</v>
      </c>
      <c r="I1962" s="2">
        <f t="shared" si="34"/>
        <v>0</v>
      </c>
    </row>
    <row r="1963" spans="1:9" hidden="1" x14ac:dyDescent="0.25">
      <c r="A1963" s="5">
        <v>613530</v>
      </c>
      <c r="B1963" s="4" t="s">
        <v>265</v>
      </c>
      <c r="C1963" s="3">
        <v>0</v>
      </c>
      <c r="D1963" s="3">
        <v>0</v>
      </c>
      <c r="E1963" s="3">
        <v>0</v>
      </c>
      <c r="F1963" s="3">
        <v>0</v>
      </c>
      <c r="G1963" s="3">
        <v>0</v>
      </c>
      <c r="H1963" s="315">
        <v>0</v>
      </c>
      <c r="I1963" s="2">
        <f t="shared" si="34"/>
        <v>0</v>
      </c>
    </row>
    <row r="1964" spans="1:9" hidden="1" x14ac:dyDescent="0.25">
      <c r="A1964" s="5">
        <v>613532</v>
      </c>
      <c r="B1964" s="4" t="s">
        <v>264</v>
      </c>
      <c r="C1964" s="3">
        <v>0</v>
      </c>
      <c r="D1964" s="3">
        <v>0</v>
      </c>
      <c r="E1964" s="3">
        <v>0</v>
      </c>
      <c r="F1964" s="3">
        <v>0</v>
      </c>
      <c r="G1964" s="3">
        <v>0</v>
      </c>
      <c r="H1964" s="315">
        <v>0</v>
      </c>
      <c r="I1964" s="2">
        <f t="shared" si="34"/>
        <v>0</v>
      </c>
    </row>
    <row r="1965" spans="1:9" hidden="1" x14ac:dyDescent="0.25">
      <c r="A1965" s="5">
        <v>613534</v>
      </c>
      <c r="B1965" s="4" t="s">
        <v>263</v>
      </c>
      <c r="C1965" s="3">
        <v>0</v>
      </c>
      <c r="D1965" s="3">
        <v>0</v>
      </c>
      <c r="E1965" s="3">
        <v>0</v>
      </c>
      <c r="F1965" s="3">
        <v>0</v>
      </c>
      <c r="G1965" s="3">
        <v>0</v>
      </c>
      <c r="H1965" s="315">
        <v>0</v>
      </c>
      <c r="I1965" s="2">
        <f t="shared" si="34"/>
        <v>0</v>
      </c>
    </row>
    <row r="1966" spans="1:9" hidden="1" x14ac:dyDescent="0.25">
      <c r="A1966" s="5">
        <v>613536</v>
      </c>
      <c r="B1966" s="4" t="s">
        <v>262</v>
      </c>
      <c r="C1966" s="3">
        <v>0</v>
      </c>
      <c r="D1966" s="3">
        <v>0</v>
      </c>
      <c r="E1966" s="3">
        <v>0</v>
      </c>
      <c r="F1966" s="3">
        <v>0</v>
      </c>
      <c r="G1966" s="3">
        <v>0</v>
      </c>
      <c r="H1966" s="315">
        <v>0</v>
      </c>
      <c r="I1966" s="2">
        <f t="shared" si="34"/>
        <v>0</v>
      </c>
    </row>
    <row r="1967" spans="1:9" hidden="1" x14ac:dyDescent="0.25">
      <c r="A1967" s="5">
        <v>613538</v>
      </c>
      <c r="B1967" s="4" t="s">
        <v>261</v>
      </c>
      <c r="C1967" s="3">
        <v>0</v>
      </c>
      <c r="D1967" s="3">
        <v>0</v>
      </c>
      <c r="E1967" s="3">
        <v>0</v>
      </c>
      <c r="F1967" s="3">
        <v>0</v>
      </c>
      <c r="G1967" s="3">
        <v>0</v>
      </c>
      <c r="H1967" s="315">
        <v>0</v>
      </c>
      <c r="I1967" s="2">
        <f t="shared" si="34"/>
        <v>0</v>
      </c>
    </row>
    <row r="1968" spans="1:9" hidden="1" x14ac:dyDescent="0.25">
      <c r="A1968" s="5">
        <v>613540</v>
      </c>
      <c r="B1968" s="4" t="s">
        <v>260</v>
      </c>
      <c r="C1968" s="3">
        <v>0</v>
      </c>
      <c r="D1968" s="3">
        <v>0</v>
      </c>
      <c r="E1968" s="3">
        <v>0</v>
      </c>
      <c r="F1968" s="3">
        <v>0</v>
      </c>
      <c r="G1968" s="3">
        <v>0</v>
      </c>
      <c r="H1968" s="315">
        <v>0</v>
      </c>
      <c r="I1968" s="2">
        <f t="shared" si="34"/>
        <v>0</v>
      </c>
    </row>
    <row r="1969" spans="1:9" hidden="1" x14ac:dyDescent="0.25">
      <c r="A1969" s="5">
        <v>613542</v>
      </c>
      <c r="B1969" s="4" t="s">
        <v>259</v>
      </c>
      <c r="C1969" s="3">
        <v>0</v>
      </c>
      <c r="D1969" s="3">
        <v>0</v>
      </c>
      <c r="E1969" s="3">
        <v>0</v>
      </c>
      <c r="F1969" s="3">
        <v>0</v>
      </c>
      <c r="G1969" s="3">
        <v>0</v>
      </c>
      <c r="H1969" s="315">
        <v>0</v>
      </c>
      <c r="I1969" s="2">
        <f t="shared" si="34"/>
        <v>0</v>
      </c>
    </row>
    <row r="1970" spans="1:9" hidden="1" x14ac:dyDescent="0.25">
      <c r="A1970" s="5">
        <v>613544</v>
      </c>
      <c r="B1970" s="4" t="s">
        <v>258</v>
      </c>
      <c r="C1970" s="3">
        <v>0</v>
      </c>
      <c r="D1970" s="3">
        <v>0</v>
      </c>
      <c r="E1970" s="3">
        <v>0</v>
      </c>
      <c r="F1970" s="3">
        <v>0</v>
      </c>
      <c r="G1970" s="3">
        <v>0</v>
      </c>
      <c r="H1970" s="315">
        <v>0</v>
      </c>
      <c r="I1970" s="2">
        <f t="shared" si="34"/>
        <v>0</v>
      </c>
    </row>
    <row r="1971" spans="1:9" hidden="1" x14ac:dyDescent="0.25">
      <c r="A1971" s="5">
        <v>613546</v>
      </c>
      <c r="B1971" s="4" t="s">
        <v>257</v>
      </c>
      <c r="C1971" s="3">
        <v>0</v>
      </c>
      <c r="D1971" s="3">
        <v>0</v>
      </c>
      <c r="E1971" s="3">
        <v>0</v>
      </c>
      <c r="F1971" s="3">
        <v>0</v>
      </c>
      <c r="G1971" s="3">
        <v>0</v>
      </c>
      <c r="H1971" s="315">
        <v>0</v>
      </c>
      <c r="I1971" s="2">
        <f t="shared" si="34"/>
        <v>0</v>
      </c>
    </row>
    <row r="1972" spans="1:9" hidden="1" x14ac:dyDescent="0.25">
      <c r="A1972" s="5">
        <v>613548</v>
      </c>
      <c r="B1972" s="4" t="s">
        <v>256</v>
      </c>
      <c r="C1972" s="3">
        <v>0</v>
      </c>
      <c r="D1972" s="3">
        <v>0</v>
      </c>
      <c r="E1972" s="3">
        <v>0</v>
      </c>
      <c r="F1972" s="3">
        <v>0</v>
      </c>
      <c r="G1972" s="3">
        <v>0</v>
      </c>
      <c r="H1972" s="315">
        <v>0</v>
      </c>
      <c r="I1972" s="2">
        <f t="shared" si="34"/>
        <v>0</v>
      </c>
    </row>
    <row r="1973" spans="1:9" hidden="1" x14ac:dyDescent="0.25">
      <c r="A1973" s="5">
        <v>613550</v>
      </c>
      <c r="B1973" s="4" t="s">
        <v>255</v>
      </c>
      <c r="C1973" s="3">
        <v>0</v>
      </c>
      <c r="D1973" s="3">
        <v>0</v>
      </c>
      <c r="E1973" s="3">
        <v>0</v>
      </c>
      <c r="F1973" s="3">
        <v>0</v>
      </c>
      <c r="G1973" s="3">
        <v>0</v>
      </c>
      <c r="H1973" s="315">
        <v>0</v>
      </c>
      <c r="I1973" s="2">
        <f t="shared" si="34"/>
        <v>0</v>
      </c>
    </row>
    <row r="1974" spans="1:9" hidden="1" x14ac:dyDescent="0.25">
      <c r="A1974" s="5">
        <v>613552</v>
      </c>
      <c r="B1974" s="4" t="s">
        <v>254</v>
      </c>
      <c r="C1974" s="3">
        <v>0</v>
      </c>
      <c r="D1974" s="3">
        <v>0</v>
      </c>
      <c r="E1974" s="3">
        <v>0</v>
      </c>
      <c r="F1974" s="3">
        <v>0</v>
      </c>
      <c r="G1974" s="3">
        <v>0</v>
      </c>
      <c r="H1974" s="315">
        <v>0</v>
      </c>
      <c r="I1974" s="2">
        <f t="shared" si="34"/>
        <v>0</v>
      </c>
    </row>
    <row r="1975" spans="1:9" hidden="1" x14ac:dyDescent="0.25">
      <c r="A1975" s="5">
        <v>613554</v>
      </c>
      <c r="B1975" s="4" t="s">
        <v>253</v>
      </c>
      <c r="C1975" s="3">
        <v>0</v>
      </c>
      <c r="D1975" s="3">
        <v>0</v>
      </c>
      <c r="E1975" s="3">
        <v>0</v>
      </c>
      <c r="F1975" s="3">
        <v>0</v>
      </c>
      <c r="G1975" s="3">
        <v>0</v>
      </c>
      <c r="H1975" s="315">
        <v>0</v>
      </c>
      <c r="I1975" s="2">
        <f t="shared" si="34"/>
        <v>0</v>
      </c>
    </row>
    <row r="1976" spans="1:9" hidden="1" x14ac:dyDescent="0.25">
      <c r="A1976" s="5">
        <v>613556</v>
      </c>
      <c r="B1976" s="4" t="s">
        <v>252</v>
      </c>
      <c r="C1976" s="3">
        <v>0</v>
      </c>
      <c r="D1976" s="3">
        <v>0</v>
      </c>
      <c r="E1976" s="3">
        <v>0</v>
      </c>
      <c r="F1976" s="3">
        <v>0</v>
      </c>
      <c r="G1976" s="3">
        <v>0</v>
      </c>
      <c r="H1976" s="315">
        <v>0</v>
      </c>
      <c r="I1976" s="2">
        <f t="shared" si="34"/>
        <v>0</v>
      </c>
    </row>
    <row r="1977" spans="1:9" hidden="1" x14ac:dyDescent="0.25">
      <c r="A1977" s="5">
        <v>613558</v>
      </c>
      <c r="B1977" s="4" t="s">
        <v>251</v>
      </c>
      <c r="C1977" s="3">
        <v>0</v>
      </c>
      <c r="D1977" s="3">
        <v>0</v>
      </c>
      <c r="E1977" s="3">
        <v>0</v>
      </c>
      <c r="F1977" s="3">
        <v>0</v>
      </c>
      <c r="G1977" s="3">
        <v>0</v>
      </c>
      <c r="H1977" s="315">
        <v>0</v>
      </c>
      <c r="I1977" s="2">
        <f t="shared" si="34"/>
        <v>0</v>
      </c>
    </row>
    <row r="1978" spans="1:9" hidden="1" x14ac:dyDescent="0.25">
      <c r="A1978" s="5">
        <v>613560</v>
      </c>
      <c r="B1978" s="4" t="s">
        <v>250</v>
      </c>
      <c r="C1978" s="3">
        <v>0</v>
      </c>
      <c r="D1978" s="3">
        <v>0</v>
      </c>
      <c r="E1978" s="3">
        <v>0</v>
      </c>
      <c r="F1978" s="3">
        <v>0</v>
      </c>
      <c r="G1978" s="3">
        <v>0</v>
      </c>
      <c r="H1978" s="315">
        <v>0</v>
      </c>
      <c r="I1978" s="2">
        <f t="shared" si="34"/>
        <v>0</v>
      </c>
    </row>
    <row r="1979" spans="1:9" hidden="1" x14ac:dyDescent="0.25">
      <c r="A1979" s="5">
        <v>613562</v>
      </c>
      <c r="B1979" s="4" t="s">
        <v>249</v>
      </c>
      <c r="C1979" s="3">
        <v>0</v>
      </c>
      <c r="D1979" s="3">
        <v>0</v>
      </c>
      <c r="E1979" s="3">
        <v>0</v>
      </c>
      <c r="F1979" s="3">
        <v>0</v>
      </c>
      <c r="G1979" s="3">
        <v>0</v>
      </c>
      <c r="H1979" s="315">
        <v>0</v>
      </c>
      <c r="I1979" s="2">
        <f t="shared" si="34"/>
        <v>0</v>
      </c>
    </row>
    <row r="1980" spans="1:9" hidden="1" x14ac:dyDescent="0.25">
      <c r="A1980" s="5">
        <v>613564</v>
      </c>
      <c r="B1980" s="4" t="s">
        <v>248</v>
      </c>
      <c r="C1980" s="3">
        <v>0</v>
      </c>
      <c r="D1980" s="3">
        <v>0</v>
      </c>
      <c r="E1980" s="3">
        <v>0</v>
      </c>
      <c r="F1980" s="3">
        <v>0</v>
      </c>
      <c r="G1980" s="3">
        <v>0</v>
      </c>
      <c r="H1980" s="315">
        <v>0</v>
      </c>
      <c r="I1980" s="2">
        <f t="shared" si="34"/>
        <v>0</v>
      </c>
    </row>
    <row r="1981" spans="1:9" hidden="1" x14ac:dyDescent="0.25">
      <c r="A1981" s="5">
        <v>613566</v>
      </c>
      <c r="B1981" s="4" t="s">
        <v>247</v>
      </c>
      <c r="C1981" s="3">
        <v>0</v>
      </c>
      <c r="D1981" s="3">
        <v>0</v>
      </c>
      <c r="E1981" s="3">
        <v>0</v>
      </c>
      <c r="F1981" s="3">
        <v>0</v>
      </c>
      <c r="G1981" s="3">
        <v>0</v>
      </c>
      <c r="H1981" s="315">
        <v>0</v>
      </c>
      <c r="I1981" s="2">
        <f t="shared" si="34"/>
        <v>0</v>
      </c>
    </row>
    <row r="1982" spans="1:9" hidden="1" x14ac:dyDescent="0.25">
      <c r="A1982" s="5">
        <v>613568</v>
      </c>
      <c r="B1982" s="4" t="s">
        <v>246</v>
      </c>
      <c r="C1982" s="3">
        <v>0</v>
      </c>
      <c r="D1982" s="3">
        <v>0</v>
      </c>
      <c r="E1982" s="3">
        <v>0</v>
      </c>
      <c r="F1982" s="3">
        <v>0</v>
      </c>
      <c r="G1982" s="3">
        <v>0</v>
      </c>
      <c r="H1982" s="315">
        <v>0</v>
      </c>
      <c r="I1982" s="2">
        <f t="shared" si="34"/>
        <v>0</v>
      </c>
    </row>
    <row r="1983" spans="1:9" hidden="1" x14ac:dyDescent="0.25">
      <c r="A1983" s="5">
        <v>613570</v>
      </c>
      <c r="B1983" s="4" t="s">
        <v>245</v>
      </c>
      <c r="C1983" s="3">
        <v>0</v>
      </c>
      <c r="D1983" s="3">
        <v>0</v>
      </c>
      <c r="E1983" s="3">
        <v>0</v>
      </c>
      <c r="F1983" s="3">
        <v>0</v>
      </c>
      <c r="G1983" s="3">
        <v>0</v>
      </c>
      <c r="H1983" s="315">
        <v>0</v>
      </c>
      <c r="I1983" s="2">
        <f t="shared" si="34"/>
        <v>0</v>
      </c>
    </row>
    <row r="1984" spans="1:9" hidden="1" x14ac:dyDescent="0.25">
      <c r="A1984" s="5">
        <v>613572</v>
      </c>
      <c r="B1984" s="4" t="s">
        <v>244</v>
      </c>
      <c r="C1984" s="3">
        <v>0</v>
      </c>
      <c r="D1984" s="3">
        <v>0</v>
      </c>
      <c r="E1984" s="3">
        <v>0</v>
      </c>
      <c r="F1984" s="3">
        <v>0</v>
      </c>
      <c r="G1984" s="3">
        <v>0</v>
      </c>
      <c r="H1984" s="315">
        <v>0</v>
      </c>
      <c r="I1984" s="2">
        <f t="shared" si="34"/>
        <v>0</v>
      </c>
    </row>
    <row r="1985" spans="1:9" hidden="1" x14ac:dyDescent="0.25">
      <c r="A1985" s="5">
        <v>613595</v>
      </c>
      <c r="B1985" s="4" t="s">
        <v>243</v>
      </c>
      <c r="C1985" s="3">
        <v>0</v>
      </c>
      <c r="D1985" s="3">
        <v>0</v>
      </c>
      <c r="E1985" s="3">
        <v>0</v>
      </c>
      <c r="F1985" s="3">
        <v>0</v>
      </c>
      <c r="G1985" s="3">
        <v>0</v>
      </c>
      <c r="H1985" s="315">
        <v>0</v>
      </c>
      <c r="I1985" s="2">
        <f t="shared" si="34"/>
        <v>0</v>
      </c>
    </row>
    <row r="1986" spans="1:9" hidden="1" x14ac:dyDescent="0.25">
      <c r="A1986" s="5">
        <v>614000</v>
      </c>
      <c r="B1986" s="4" t="s">
        <v>242</v>
      </c>
      <c r="C1986" s="3">
        <v>0</v>
      </c>
      <c r="D1986" s="3">
        <v>0</v>
      </c>
      <c r="E1986" s="3">
        <v>0</v>
      </c>
      <c r="F1986" s="3">
        <v>0</v>
      </c>
      <c r="G1986" s="3">
        <v>0</v>
      </c>
      <c r="H1986" s="315">
        <v>0</v>
      </c>
      <c r="I1986" s="2">
        <f t="shared" si="34"/>
        <v>0</v>
      </c>
    </row>
    <row r="1987" spans="1:9" hidden="1" x14ac:dyDescent="0.25">
      <c r="A1987" s="5">
        <v>614005</v>
      </c>
      <c r="B1987" s="4" t="s">
        <v>241</v>
      </c>
      <c r="C1987" s="3">
        <v>0</v>
      </c>
      <c r="D1987" s="3">
        <v>0</v>
      </c>
      <c r="E1987" s="3">
        <v>0</v>
      </c>
      <c r="F1987" s="3">
        <v>0</v>
      </c>
      <c r="G1987" s="3">
        <v>0</v>
      </c>
      <c r="H1987" s="315">
        <v>0</v>
      </c>
      <c r="I1987" s="2">
        <f t="shared" si="34"/>
        <v>0</v>
      </c>
    </row>
    <row r="1988" spans="1:9" hidden="1" x14ac:dyDescent="0.25">
      <c r="A1988" s="5">
        <v>614010</v>
      </c>
      <c r="B1988" s="4" t="s">
        <v>240</v>
      </c>
      <c r="C1988" s="3">
        <v>0</v>
      </c>
      <c r="D1988" s="3">
        <v>0</v>
      </c>
      <c r="E1988" s="3">
        <v>0</v>
      </c>
      <c r="F1988" s="3">
        <v>0</v>
      </c>
      <c r="G1988" s="3">
        <v>0</v>
      </c>
      <c r="H1988" s="315">
        <v>0</v>
      </c>
      <c r="I1988" s="2">
        <f t="shared" ref="I1988:I2051" si="35">MAX(C1988:H1988)</f>
        <v>0</v>
      </c>
    </row>
    <row r="1989" spans="1:9" hidden="1" x14ac:dyDescent="0.25">
      <c r="A1989" s="5">
        <v>614015</v>
      </c>
      <c r="B1989" s="4" t="s">
        <v>239</v>
      </c>
      <c r="C1989" s="3">
        <v>0</v>
      </c>
      <c r="D1989" s="3">
        <v>0</v>
      </c>
      <c r="E1989" s="3">
        <v>0</v>
      </c>
      <c r="F1989" s="3">
        <v>0</v>
      </c>
      <c r="G1989" s="3">
        <v>0</v>
      </c>
      <c r="H1989" s="315">
        <v>0</v>
      </c>
      <c r="I1989" s="2">
        <f t="shared" si="35"/>
        <v>0</v>
      </c>
    </row>
    <row r="1990" spans="1:9" hidden="1" x14ac:dyDescent="0.25">
      <c r="A1990" s="5">
        <v>614020</v>
      </c>
      <c r="B1990" s="4" t="s">
        <v>238</v>
      </c>
      <c r="C1990" s="3">
        <v>0</v>
      </c>
      <c r="D1990" s="3">
        <v>0</v>
      </c>
      <c r="E1990" s="3">
        <v>0</v>
      </c>
      <c r="F1990" s="3">
        <v>0</v>
      </c>
      <c r="G1990" s="3">
        <v>0</v>
      </c>
      <c r="H1990" s="315">
        <v>0</v>
      </c>
      <c r="I1990" s="2">
        <f t="shared" si="35"/>
        <v>0</v>
      </c>
    </row>
    <row r="1991" spans="1:9" hidden="1" x14ac:dyDescent="0.25">
      <c r="A1991" s="5">
        <v>614095</v>
      </c>
      <c r="B1991" s="4" t="s">
        <v>221</v>
      </c>
      <c r="C1991" s="3">
        <v>0</v>
      </c>
      <c r="D1991" s="3">
        <v>0</v>
      </c>
      <c r="E1991" s="3">
        <v>0</v>
      </c>
      <c r="F1991" s="3">
        <v>0</v>
      </c>
      <c r="G1991" s="3">
        <v>0</v>
      </c>
      <c r="H1991" s="315">
        <v>0</v>
      </c>
      <c r="I1991" s="2">
        <f t="shared" si="35"/>
        <v>0</v>
      </c>
    </row>
    <row r="1992" spans="1:9" hidden="1" x14ac:dyDescent="0.25">
      <c r="A1992" s="5">
        <v>614500</v>
      </c>
      <c r="B1992" s="4" t="s">
        <v>237</v>
      </c>
      <c r="C1992" s="3">
        <v>0</v>
      </c>
      <c r="D1992" s="3">
        <v>0</v>
      </c>
      <c r="E1992" s="3">
        <v>0</v>
      </c>
      <c r="F1992" s="3">
        <v>0</v>
      </c>
      <c r="G1992" s="3">
        <v>0</v>
      </c>
      <c r="H1992" s="315">
        <v>0</v>
      </c>
      <c r="I1992" s="2">
        <f t="shared" si="35"/>
        <v>0</v>
      </c>
    </row>
    <row r="1993" spans="1:9" hidden="1" x14ac:dyDescent="0.25">
      <c r="A1993" s="5">
        <v>614505</v>
      </c>
      <c r="B1993" s="4" t="s">
        <v>236</v>
      </c>
      <c r="C1993" s="3">
        <v>0</v>
      </c>
      <c r="D1993" s="3">
        <v>0</v>
      </c>
      <c r="E1993" s="3">
        <v>0</v>
      </c>
      <c r="F1993" s="3">
        <v>0</v>
      </c>
      <c r="G1993" s="3">
        <v>0</v>
      </c>
      <c r="H1993" s="315">
        <v>0</v>
      </c>
      <c r="I1993" s="2">
        <f t="shared" si="35"/>
        <v>0</v>
      </c>
    </row>
    <row r="1994" spans="1:9" hidden="1" x14ac:dyDescent="0.25">
      <c r="A1994" s="5">
        <v>614510</v>
      </c>
      <c r="B1994" s="4" t="s">
        <v>235</v>
      </c>
      <c r="C1994" s="3">
        <v>0</v>
      </c>
      <c r="D1994" s="3">
        <v>0</v>
      </c>
      <c r="E1994" s="3">
        <v>0</v>
      </c>
      <c r="F1994" s="3">
        <v>0</v>
      </c>
      <c r="G1994" s="3">
        <v>0</v>
      </c>
      <c r="H1994" s="315">
        <v>0</v>
      </c>
      <c r="I1994" s="2">
        <f t="shared" si="35"/>
        <v>0</v>
      </c>
    </row>
    <row r="1995" spans="1:9" hidden="1" x14ac:dyDescent="0.25">
      <c r="A1995" s="5">
        <v>614515</v>
      </c>
      <c r="B1995" s="4" t="s">
        <v>234</v>
      </c>
      <c r="C1995" s="3">
        <v>0</v>
      </c>
      <c r="D1995" s="3">
        <v>0</v>
      </c>
      <c r="E1995" s="3">
        <v>0</v>
      </c>
      <c r="F1995" s="3">
        <v>0</v>
      </c>
      <c r="G1995" s="3">
        <v>0</v>
      </c>
      <c r="H1995" s="315">
        <v>0</v>
      </c>
      <c r="I1995" s="2">
        <f t="shared" si="35"/>
        <v>0</v>
      </c>
    </row>
    <row r="1996" spans="1:9" hidden="1" x14ac:dyDescent="0.25">
      <c r="A1996" s="5">
        <v>614520</v>
      </c>
      <c r="B1996" s="4" t="s">
        <v>233</v>
      </c>
      <c r="C1996" s="3">
        <v>0</v>
      </c>
      <c r="D1996" s="3">
        <v>0</v>
      </c>
      <c r="E1996" s="3">
        <v>0</v>
      </c>
      <c r="F1996" s="3">
        <v>0</v>
      </c>
      <c r="G1996" s="3">
        <v>0</v>
      </c>
      <c r="H1996" s="315">
        <v>0</v>
      </c>
      <c r="I1996" s="2">
        <f t="shared" si="35"/>
        <v>0</v>
      </c>
    </row>
    <row r="1997" spans="1:9" hidden="1" x14ac:dyDescent="0.25">
      <c r="A1997" s="5">
        <v>614525</v>
      </c>
      <c r="B1997" s="4" t="s">
        <v>232</v>
      </c>
      <c r="C1997" s="3">
        <v>0</v>
      </c>
      <c r="D1997" s="3">
        <v>0</v>
      </c>
      <c r="E1997" s="3">
        <v>0</v>
      </c>
      <c r="F1997" s="3">
        <v>0</v>
      </c>
      <c r="G1997" s="3">
        <v>0</v>
      </c>
      <c r="H1997" s="315">
        <v>0</v>
      </c>
      <c r="I1997" s="2">
        <f t="shared" si="35"/>
        <v>0</v>
      </c>
    </row>
    <row r="1998" spans="1:9" hidden="1" x14ac:dyDescent="0.25">
      <c r="A1998" s="5">
        <v>614530</v>
      </c>
      <c r="B1998" s="4" t="s">
        <v>231</v>
      </c>
      <c r="C1998" s="3">
        <v>0</v>
      </c>
      <c r="D1998" s="3">
        <v>0</v>
      </c>
      <c r="E1998" s="3">
        <v>0</v>
      </c>
      <c r="F1998" s="3">
        <v>0</v>
      </c>
      <c r="G1998" s="3">
        <v>0</v>
      </c>
      <c r="H1998" s="315">
        <v>0</v>
      </c>
      <c r="I1998" s="2">
        <f t="shared" si="35"/>
        <v>0</v>
      </c>
    </row>
    <row r="1999" spans="1:9" hidden="1" x14ac:dyDescent="0.25">
      <c r="A1999" s="5">
        <v>614535</v>
      </c>
      <c r="B1999" s="4" t="s">
        <v>230</v>
      </c>
      <c r="C1999" s="3">
        <v>0</v>
      </c>
      <c r="D1999" s="3">
        <v>0</v>
      </c>
      <c r="E1999" s="3">
        <v>0</v>
      </c>
      <c r="F1999" s="3">
        <v>0</v>
      </c>
      <c r="G1999" s="3">
        <v>0</v>
      </c>
      <c r="H1999" s="315">
        <v>0</v>
      </c>
      <c r="I1999" s="2">
        <f t="shared" si="35"/>
        <v>0</v>
      </c>
    </row>
    <row r="2000" spans="1:9" hidden="1" x14ac:dyDescent="0.25">
      <c r="A2000" s="5">
        <v>614540</v>
      </c>
      <c r="B2000" s="4" t="s">
        <v>229</v>
      </c>
      <c r="C2000" s="3">
        <v>0</v>
      </c>
      <c r="D2000" s="3">
        <v>0</v>
      </c>
      <c r="E2000" s="3">
        <v>0</v>
      </c>
      <c r="F2000" s="3">
        <v>0</v>
      </c>
      <c r="G2000" s="3">
        <v>0</v>
      </c>
      <c r="H2000" s="315">
        <v>0</v>
      </c>
      <c r="I2000" s="2">
        <f t="shared" si="35"/>
        <v>0</v>
      </c>
    </row>
    <row r="2001" spans="1:9" hidden="1" x14ac:dyDescent="0.25">
      <c r="A2001" s="5">
        <v>614545</v>
      </c>
      <c r="B2001" s="4" t="s">
        <v>228</v>
      </c>
      <c r="C2001" s="3">
        <v>0</v>
      </c>
      <c r="D2001" s="3">
        <v>0</v>
      </c>
      <c r="E2001" s="3">
        <v>0</v>
      </c>
      <c r="F2001" s="3">
        <v>0</v>
      </c>
      <c r="G2001" s="3">
        <v>0</v>
      </c>
      <c r="H2001" s="315">
        <v>0</v>
      </c>
      <c r="I2001" s="2">
        <f t="shared" si="35"/>
        <v>0</v>
      </c>
    </row>
    <row r="2002" spans="1:9" hidden="1" x14ac:dyDescent="0.25">
      <c r="A2002" s="5">
        <v>614550</v>
      </c>
      <c r="B2002" s="4" t="s">
        <v>227</v>
      </c>
      <c r="C2002" s="3">
        <v>0</v>
      </c>
      <c r="D2002" s="3">
        <v>0</v>
      </c>
      <c r="E2002" s="3">
        <v>0</v>
      </c>
      <c r="F2002" s="3">
        <v>0</v>
      </c>
      <c r="G2002" s="3">
        <v>0</v>
      </c>
      <c r="H2002" s="315">
        <v>0</v>
      </c>
      <c r="I2002" s="2">
        <f t="shared" si="35"/>
        <v>0</v>
      </c>
    </row>
    <row r="2003" spans="1:9" hidden="1" x14ac:dyDescent="0.25">
      <c r="A2003" s="5">
        <v>614555</v>
      </c>
      <c r="B2003" s="4" t="s">
        <v>226</v>
      </c>
      <c r="C2003" s="3">
        <v>0</v>
      </c>
      <c r="D2003" s="3">
        <v>0</v>
      </c>
      <c r="E2003" s="3">
        <v>0</v>
      </c>
      <c r="F2003" s="3">
        <v>0</v>
      </c>
      <c r="G2003" s="3">
        <v>0</v>
      </c>
      <c r="H2003" s="315">
        <v>0</v>
      </c>
      <c r="I2003" s="2">
        <f t="shared" si="35"/>
        <v>0</v>
      </c>
    </row>
    <row r="2004" spans="1:9" hidden="1" x14ac:dyDescent="0.25">
      <c r="A2004" s="5">
        <v>614560</v>
      </c>
      <c r="B2004" s="4" t="s">
        <v>225</v>
      </c>
      <c r="C2004" s="3">
        <v>0</v>
      </c>
      <c r="D2004" s="3">
        <v>0</v>
      </c>
      <c r="E2004" s="3">
        <v>0</v>
      </c>
      <c r="F2004" s="3">
        <v>0</v>
      </c>
      <c r="G2004" s="3">
        <v>0</v>
      </c>
      <c r="H2004" s="315">
        <v>0</v>
      </c>
      <c r="I2004" s="2">
        <f t="shared" si="35"/>
        <v>0</v>
      </c>
    </row>
    <row r="2005" spans="1:9" hidden="1" x14ac:dyDescent="0.25">
      <c r="A2005" s="5">
        <v>614570</v>
      </c>
      <c r="B2005" s="4" t="s">
        <v>224</v>
      </c>
      <c r="C2005" s="3">
        <v>0</v>
      </c>
      <c r="D2005" s="3">
        <v>0</v>
      </c>
      <c r="E2005" s="3">
        <v>0</v>
      </c>
      <c r="F2005" s="3">
        <v>0</v>
      </c>
      <c r="G2005" s="3">
        <v>0</v>
      </c>
      <c r="H2005" s="315">
        <v>0</v>
      </c>
      <c r="I2005" s="2">
        <f t="shared" si="35"/>
        <v>0</v>
      </c>
    </row>
    <row r="2006" spans="1:9" hidden="1" x14ac:dyDescent="0.25">
      <c r="A2006" s="5">
        <v>614575</v>
      </c>
      <c r="B2006" s="4" t="s">
        <v>223</v>
      </c>
      <c r="C2006" s="3">
        <v>0</v>
      </c>
      <c r="D2006" s="3">
        <v>0</v>
      </c>
      <c r="E2006" s="3">
        <v>0</v>
      </c>
      <c r="F2006" s="3">
        <v>0</v>
      </c>
      <c r="G2006" s="3">
        <v>0</v>
      </c>
      <c r="H2006" s="315">
        <v>0</v>
      </c>
      <c r="I2006" s="2">
        <f t="shared" si="35"/>
        <v>0</v>
      </c>
    </row>
    <row r="2007" spans="1:9" hidden="1" x14ac:dyDescent="0.25">
      <c r="A2007" s="5">
        <v>614580</v>
      </c>
      <c r="B2007" s="4" t="s">
        <v>222</v>
      </c>
      <c r="C2007" s="3">
        <v>0</v>
      </c>
      <c r="D2007" s="3">
        <v>0</v>
      </c>
      <c r="E2007" s="3">
        <v>0</v>
      </c>
      <c r="F2007" s="3">
        <v>0</v>
      </c>
      <c r="G2007" s="3">
        <v>0</v>
      </c>
      <c r="H2007" s="315">
        <v>0</v>
      </c>
      <c r="I2007" s="2">
        <f t="shared" si="35"/>
        <v>0</v>
      </c>
    </row>
    <row r="2008" spans="1:9" hidden="1" x14ac:dyDescent="0.25">
      <c r="A2008" s="5">
        <v>614595</v>
      </c>
      <c r="B2008" s="4" t="s">
        <v>221</v>
      </c>
      <c r="C2008" s="3">
        <v>0</v>
      </c>
      <c r="D2008" s="3">
        <v>0</v>
      </c>
      <c r="E2008" s="3">
        <v>0</v>
      </c>
      <c r="F2008" s="3">
        <v>0</v>
      </c>
      <c r="G2008" s="3">
        <v>0</v>
      </c>
      <c r="H2008" s="315">
        <v>0</v>
      </c>
      <c r="I2008" s="2">
        <f t="shared" si="35"/>
        <v>0</v>
      </c>
    </row>
    <row r="2009" spans="1:9" hidden="1" x14ac:dyDescent="0.25">
      <c r="A2009" s="5">
        <v>615000</v>
      </c>
      <c r="B2009" s="4" t="s">
        <v>220</v>
      </c>
      <c r="C2009" s="3">
        <v>0</v>
      </c>
      <c r="D2009" s="3">
        <v>0</v>
      </c>
      <c r="E2009" s="3">
        <v>0</v>
      </c>
      <c r="F2009" s="3">
        <v>0</v>
      </c>
      <c r="G2009" s="3">
        <v>0</v>
      </c>
      <c r="H2009" s="315">
        <v>0</v>
      </c>
      <c r="I2009" s="2">
        <f t="shared" si="35"/>
        <v>0</v>
      </c>
    </row>
    <row r="2010" spans="1:9" hidden="1" x14ac:dyDescent="0.25">
      <c r="A2010" s="5">
        <v>615005</v>
      </c>
      <c r="B2010" s="4" t="s">
        <v>219</v>
      </c>
      <c r="C2010" s="3">
        <v>0</v>
      </c>
      <c r="D2010" s="3">
        <v>0</v>
      </c>
      <c r="E2010" s="3">
        <v>0</v>
      </c>
      <c r="F2010" s="3">
        <v>0</v>
      </c>
      <c r="G2010" s="3">
        <v>0</v>
      </c>
      <c r="H2010" s="315">
        <v>0</v>
      </c>
      <c r="I2010" s="2">
        <f t="shared" si="35"/>
        <v>0</v>
      </c>
    </row>
    <row r="2011" spans="1:9" hidden="1" x14ac:dyDescent="0.25">
      <c r="A2011" s="5">
        <v>615010</v>
      </c>
      <c r="B2011" s="4" t="s">
        <v>218</v>
      </c>
      <c r="C2011" s="3">
        <v>0</v>
      </c>
      <c r="D2011" s="3">
        <v>0</v>
      </c>
      <c r="E2011" s="3">
        <v>0</v>
      </c>
      <c r="F2011" s="3">
        <v>0</v>
      </c>
      <c r="G2011" s="3">
        <v>0</v>
      </c>
      <c r="H2011" s="315">
        <v>0</v>
      </c>
      <c r="I2011" s="2">
        <f t="shared" si="35"/>
        <v>0</v>
      </c>
    </row>
    <row r="2012" spans="1:9" hidden="1" x14ac:dyDescent="0.25">
      <c r="A2012" s="5">
        <v>615015</v>
      </c>
      <c r="B2012" s="4" t="s">
        <v>217</v>
      </c>
      <c r="C2012" s="3">
        <v>0</v>
      </c>
      <c r="D2012" s="3">
        <v>0</v>
      </c>
      <c r="E2012" s="3">
        <v>0</v>
      </c>
      <c r="F2012" s="3">
        <v>0</v>
      </c>
      <c r="G2012" s="3">
        <v>0</v>
      </c>
      <c r="H2012" s="315">
        <v>0</v>
      </c>
      <c r="I2012" s="2">
        <f t="shared" si="35"/>
        <v>0</v>
      </c>
    </row>
    <row r="2013" spans="1:9" hidden="1" x14ac:dyDescent="0.25">
      <c r="A2013" s="5">
        <v>615020</v>
      </c>
      <c r="B2013" s="4" t="s">
        <v>216</v>
      </c>
      <c r="C2013" s="3">
        <v>0</v>
      </c>
      <c r="D2013" s="3">
        <v>0</v>
      </c>
      <c r="E2013" s="3">
        <v>0</v>
      </c>
      <c r="F2013" s="3">
        <v>0</v>
      </c>
      <c r="G2013" s="3">
        <v>0</v>
      </c>
      <c r="H2013" s="315">
        <v>0</v>
      </c>
      <c r="I2013" s="2">
        <f t="shared" si="35"/>
        <v>0</v>
      </c>
    </row>
    <row r="2014" spans="1:9" hidden="1" x14ac:dyDescent="0.25">
      <c r="A2014" s="5">
        <v>615025</v>
      </c>
      <c r="B2014" s="4" t="s">
        <v>215</v>
      </c>
      <c r="C2014" s="3">
        <v>0</v>
      </c>
      <c r="D2014" s="3">
        <v>0</v>
      </c>
      <c r="E2014" s="3">
        <v>0</v>
      </c>
      <c r="F2014" s="3">
        <v>0</v>
      </c>
      <c r="G2014" s="3">
        <v>0</v>
      </c>
      <c r="H2014" s="315">
        <v>0</v>
      </c>
      <c r="I2014" s="2">
        <f t="shared" si="35"/>
        <v>0</v>
      </c>
    </row>
    <row r="2015" spans="1:9" hidden="1" x14ac:dyDescent="0.25">
      <c r="A2015" s="5">
        <v>615035</v>
      </c>
      <c r="B2015" s="4" t="s">
        <v>214</v>
      </c>
      <c r="C2015" s="3">
        <v>0</v>
      </c>
      <c r="D2015" s="3">
        <v>0</v>
      </c>
      <c r="E2015" s="3">
        <v>0</v>
      </c>
      <c r="F2015" s="3">
        <v>0</v>
      </c>
      <c r="G2015" s="3">
        <v>0</v>
      </c>
      <c r="H2015" s="315">
        <v>0</v>
      </c>
      <c r="I2015" s="2">
        <f t="shared" si="35"/>
        <v>0</v>
      </c>
    </row>
    <row r="2016" spans="1:9" hidden="1" x14ac:dyDescent="0.25">
      <c r="A2016" s="5">
        <v>615095</v>
      </c>
      <c r="B2016" s="4" t="s">
        <v>213</v>
      </c>
      <c r="C2016" s="3">
        <v>0</v>
      </c>
      <c r="D2016" s="3">
        <v>0</v>
      </c>
      <c r="E2016" s="3">
        <v>0</v>
      </c>
      <c r="F2016" s="3">
        <v>0</v>
      </c>
      <c r="G2016" s="3">
        <v>0</v>
      </c>
      <c r="H2016" s="315">
        <v>0</v>
      </c>
      <c r="I2016" s="2">
        <f t="shared" si="35"/>
        <v>0</v>
      </c>
    </row>
    <row r="2017" spans="1:9" hidden="1" x14ac:dyDescent="0.25">
      <c r="A2017" s="5">
        <v>615500</v>
      </c>
      <c r="B2017" s="4" t="s">
        <v>212</v>
      </c>
      <c r="C2017" s="3">
        <v>0</v>
      </c>
      <c r="D2017" s="3">
        <v>0</v>
      </c>
      <c r="E2017" s="3">
        <v>0</v>
      </c>
      <c r="F2017" s="3">
        <v>0</v>
      </c>
      <c r="G2017" s="3">
        <v>0</v>
      </c>
      <c r="H2017" s="315">
        <v>0</v>
      </c>
      <c r="I2017" s="2">
        <f t="shared" si="35"/>
        <v>0</v>
      </c>
    </row>
    <row r="2018" spans="1:9" hidden="1" x14ac:dyDescent="0.25">
      <c r="A2018" s="5">
        <v>616000</v>
      </c>
      <c r="B2018" s="4" t="s">
        <v>211</v>
      </c>
      <c r="C2018" s="3">
        <v>0</v>
      </c>
      <c r="D2018" s="3">
        <v>0</v>
      </c>
      <c r="E2018" s="3">
        <v>0</v>
      </c>
      <c r="F2018" s="3">
        <v>0</v>
      </c>
      <c r="G2018" s="3">
        <v>0</v>
      </c>
      <c r="H2018" s="315">
        <v>0</v>
      </c>
      <c r="I2018" s="2">
        <f t="shared" si="35"/>
        <v>0</v>
      </c>
    </row>
    <row r="2019" spans="1:9" hidden="1" x14ac:dyDescent="0.25">
      <c r="A2019" s="5">
        <v>616500</v>
      </c>
      <c r="B2019" s="4" t="s">
        <v>210</v>
      </c>
      <c r="C2019" s="3">
        <v>0</v>
      </c>
      <c r="D2019" s="3">
        <v>0</v>
      </c>
      <c r="E2019" s="3">
        <v>0</v>
      </c>
      <c r="F2019" s="3">
        <v>0</v>
      </c>
      <c r="G2019" s="3">
        <v>0</v>
      </c>
      <c r="H2019" s="315">
        <v>0</v>
      </c>
      <c r="I2019" s="2">
        <f t="shared" si="35"/>
        <v>0</v>
      </c>
    </row>
    <row r="2020" spans="1:9" hidden="1" x14ac:dyDescent="0.25">
      <c r="A2020" s="5">
        <v>617000</v>
      </c>
      <c r="B2020" s="4" t="s">
        <v>209</v>
      </c>
      <c r="C2020" s="3">
        <v>0</v>
      </c>
      <c r="D2020" s="3">
        <v>0</v>
      </c>
      <c r="E2020" s="3">
        <v>0</v>
      </c>
      <c r="F2020" s="3">
        <v>0</v>
      </c>
      <c r="G2020" s="3">
        <v>0</v>
      </c>
      <c r="H2020" s="315">
        <v>0</v>
      </c>
      <c r="I2020" s="2">
        <f t="shared" si="35"/>
        <v>0</v>
      </c>
    </row>
    <row r="2021" spans="1:9" hidden="1" x14ac:dyDescent="0.25">
      <c r="A2021" s="5">
        <v>617500</v>
      </c>
      <c r="B2021" s="4" t="s">
        <v>208</v>
      </c>
      <c r="C2021" s="3">
        <v>0</v>
      </c>
      <c r="D2021" s="3">
        <v>0</v>
      </c>
      <c r="E2021" s="3">
        <v>0</v>
      </c>
      <c r="F2021" s="3">
        <v>0</v>
      </c>
      <c r="G2021" s="3">
        <v>0</v>
      </c>
      <c r="H2021" s="315">
        <v>0</v>
      </c>
      <c r="I2021" s="2">
        <f t="shared" si="35"/>
        <v>0</v>
      </c>
    </row>
    <row r="2022" spans="1:9" hidden="1" x14ac:dyDescent="0.25">
      <c r="A2022" s="5">
        <v>620000</v>
      </c>
      <c r="B2022" s="4" t="s">
        <v>207</v>
      </c>
      <c r="C2022" s="3">
        <v>0</v>
      </c>
      <c r="D2022" s="3">
        <v>0</v>
      </c>
      <c r="E2022" s="3">
        <v>0</v>
      </c>
      <c r="F2022" s="3">
        <v>0</v>
      </c>
      <c r="G2022" s="3">
        <v>0</v>
      </c>
      <c r="H2022" s="315">
        <v>0</v>
      </c>
      <c r="I2022" s="2">
        <f t="shared" si="35"/>
        <v>0</v>
      </c>
    </row>
    <row r="2023" spans="1:9" hidden="1" x14ac:dyDescent="0.25">
      <c r="A2023" s="5">
        <v>620500</v>
      </c>
      <c r="B2023" s="4" t="s">
        <v>206</v>
      </c>
      <c r="C2023" s="3">
        <v>0</v>
      </c>
      <c r="D2023" s="3">
        <v>0</v>
      </c>
      <c r="E2023" s="3">
        <v>0</v>
      </c>
      <c r="F2023" s="3">
        <v>0</v>
      </c>
      <c r="G2023" s="3">
        <v>0</v>
      </c>
      <c r="H2023" s="315">
        <v>0</v>
      </c>
      <c r="I2023" s="2">
        <f t="shared" si="35"/>
        <v>0</v>
      </c>
    </row>
    <row r="2024" spans="1:9" hidden="1" x14ac:dyDescent="0.25">
      <c r="A2024" s="5">
        <v>621000</v>
      </c>
      <c r="B2024" s="4" t="s">
        <v>205</v>
      </c>
      <c r="C2024" s="3">
        <v>0</v>
      </c>
      <c r="D2024" s="3">
        <v>0</v>
      </c>
      <c r="E2024" s="3">
        <v>0</v>
      </c>
      <c r="F2024" s="3">
        <v>0</v>
      </c>
      <c r="G2024" s="3">
        <v>0</v>
      </c>
      <c r="H2024" s="315">
        <v>0</v>
      </c>
      <c r="I2024" s="2">
        <f t="shared" si="35"/>
        <v>0</v>
      </c>
    </row>
    <row r="2025" spans="1:9" hidden="1" x14ac:dyDescent="0.25">
      <c r="A2025" s="5">
        <v>621500</v>
      </c>
      <c r="B2025" s="4" t="s">
        <v>204</v>
      </c>
      <c r="C2025" s="3">
        <v>0</v>
      </c>
      <c r="D2025" s="3">
        <v>0</v>
      </c>
      <c r="E2025" s="3">
        <v>0</v>
      </c>
      <c r="F2025" s="3">
        <v>0</v>
      </c>
      <c r="G2025" s="3">
        <v>0</v>
      </c>
      <c r="H2025" s="315">
        <v>0</v>
      </c>
      <c r="I2025" s="2">
        <f t="shared" si="35"/>
        <v>0</v>
      </c>
    </row>
    <row r="2026" spans="1:9" hidden="1" x14ac:dyDescent="0.25">
      <c r="A2026" s="5">
        <v>622000</v>
      </c>
      <c r="B2026" s="4" t="s">
        <v>203</v>
      </c>
      <c r="C2026" s="3">
        <v>0</v>
      </c>
      <c r="D2026" s="3">
        <v>0</v>
      </c>
      <c r="E2026" s="3">
        <v>0</v>
      </c>
      <c r="F2026" s="3">
        <v>0</v>
      </c>
      <c r="G2026" s="3">
        <v>0</v>
      </c>
      <c r="H2026" s="315">
        <v>0</v>
      </c>
      <c r="I2026" s="2">
        <f t="shared" si="35"/>
        <v>0</v>
      </c>
    </row>
    <row r="2027" spans="1:9" hidden="1" x14ac:dyDescent="0.25">
      <c r="A2027" s="5">
        <v>700000</v>
      </c>
      <c r="B2027" s="4" t="s">
        <v>202</v>
      </c>
      <c r="C2027" s="3">
        <v>0</v>
      </c>
      <c r="D2027" s="3">
        <v>0</v>
      </c>
      <c r="E2027" s="3">
        <v>0</v>
      </c>
      <c r="F2027" s="3">
        <v>0</v>
      </c>
      <c r="G2027" s="3">
        <v>0</v>
      </c>
      <c r="H2027" s="315">
        <v>0</v>
      </c>
      <c r="I2027" s="2">
        <f t="shared" si="35"/>
        <v>0</v>
      </c>
    </row>
    <row r="2028" spans="1:9" hidden="1" x14ac:dyDescent="0.25">
      <c r="A2028" s="5">
        <v>710000</v>
      </c>
      <c r="B2028" s="4" t="s">
        <v>201</v>
      </c>
      <c r="C2028" s="3">
        <v>0</v>
      </c>
      <c r="D2028" s="3">
        <v>0</v>
      </c>
      <c r="E2028" s="3">
        <v>0</v>
      </c>
      <c r="F2028" s="3">
        <v>0</v>
      </c>
      <c r="G2028" s="3">
        <v>0</v>
      </c>
      <c r="H2028" s="315">
        <v>0</v>
      </c>
      <c r="I2028" s="2">
        <f t="shared" si="35"/>
        <v>0</v>
      </c>
    </row>
    <row r="2029" spans="1:9" hidden="1" x14ac:dyDescent="0.25">
      <c r="A2029" s="5">
        <v>710500</v>
      </c>
      <c r="B2029" s="4" t="s">
        <v>200</v>
      </c>
      <c r="C2029" s="3">
        <v>0</v>
      </c>
      <c r="D2029" s="3">
        <v>0</v>
      </c>
      <c r="E2029" s="3">
        <v>0</v>
      </c>
      <c r="F2029" s="3">
        <v>0</v>
      </c>
      <c r="G2029" s="3">
        <v>0</v>
      </c>
      <c r="H2029" s="315">
        <v>0</v>
      </c>
      <c r="I2029" s="2">
        <f t="shared" si="35"/>
        <v>0</v>
      </c>
    </row>
    <row r="2030" spans="1:9" hidden="1" x14ac:dyDescent="0.25">
      <c r="A2030" s="5">
        <v>711000</v>
      </c>
      <c r="B2030" s="4" t="s">
        <v>199</v>
      </c>
      <c r="C2030" s="3">
        <v>0</v>
      </c>
      <c r="D2030" s="3">
        <v>0</v>
      </c>
      <c r="E2030" s="3">
        <v>0</v>
      </c>
      <c r="F2030" s="3">
        <v>0</v>
      </c>
      <c r="G2030" s="3">
        <v>0</v>
      </c>
      <c r="H2030" s="315">
        <v>0</v>
      </c>
      <c r="I2030" s="2">
        <f t="shared" si="35"/>
        <v>0</v>
      </c>
    </row>
    <row r="2031" spans="1:9" hidden="1" x14ac:dyDescent="0.25">
      <c r="A2031" s="5">
        <v>711500</v>
      </c>
      <c r="B2031" s="4" t="s">
        <v>198</v>
      </c>
      <c r="C2031" s="3">
        <v>0</v>
      </c>
      <c r="D2031" s="3">
        <v>0</v>
      </c>
      <c r="E2031" s="3">
        <v>0</v>
      </c>
      <c r="F2031" s="3">
        <v>0</v>
      </c>
      <c r="G2031" s="3">
        <v>0</v>
      </c>
      <c r="H2031" s="315">
        <v>0</v>
      </c>
      <c r="I2031" s="2">
        <f t="shared" si="35"/>
        <v>0</v>
      </c>
    </row>
    <row r="2032" spans="1:9" hidden="1" x14ac:dyDescent="0.25">
      <c r="A2032" s="5">
        <v>800000</v>
      </c>
      <c r="B2032" s="4" t="s">
        <v>197</v>
      </c>
      <c r="C2032" s="3">
        <v>0</v>
      </c>
      <c r="D2032" s="3">
        <v>0</v>
      </c>
      <c r="E2032" s="3">
        <v>0</v>
      </c>
      <c r="F2032" s="3">
        <v>0</v>
      </c>
      <c r="G2032" s="3">
        <v>0</v>
      </c>
      <c r="H2032" s="315">
        <v>0</v>
      </c>
      <c r="I2032" s="2">
        <f t="shared" si="35"/>
        <v>0</v>
      </c>
    </row>
    <row r="2033" spans="1:9" x14ac:dyDescent="0.25">
      <c r="A2033" s="5">
        <v>810000</v>
      </c>
      <c r="B2033" s="4" t="s">
        <v>196</v>
      </c>
      <c r="C2033" s="3">
        <v>2644773015.0599999</v>
      </c>
      <c r="D2033" s="3">
        <v>1750592383.1099999</v>
      </c>
      <c r="E2033" s="3">
        <v>2733015020.1900001</v>
      </c>
      <c r="F2033" s="3">
        <v>2187043869</v>
      </c>
      <c r="G2033" s="3">
        <v>2310010544.5100002</v>
      </c>
      <c r="H2033" s="315">
        <v>2474409869.5100002</v>
      </c>
      <c r="I2033" s="2">
        <f t="shared" si="35"/>
        <v>2733015020.1900001</v>
      </c>
    </row>
    <row r="2034" spans="1:9" x14ac:dyDescent="0.25">
      <c r="A2034" s="5">
        <v>810500</v>
      </c>
      <c r="B2034" s="4" t="s">
        <v>195</v>
      </c>
      <c r="C2034" s="3">
        <v>308524928.35000002</v>
      </c>
      <c r="D2034" s="3">
        <v>308524928.35000002</v>
      </c>
      <c r="E2034" s="3">
        <v>308524928.35000002</v>
      </c>
      <c r="F2034" s="3">
        <v>308524928.35000002</v>
      </c>
      <c r="G2034" s="3">
        <v>308524928.35000002</v>
      </c>
      <c r="H2034" s="315">
        <v>308524928.35000002</v>
      </c>
      <c r="I2034" s="2">
        <f t="shared" si="35"/>
        <v>308524928.35000002</v>
      </c>
    </row>
    <row r="2035" spans="1:9" x14ac:dyDescent="0.25">
      <c r="A2035" s="5">
        <v>811000</v>
      </c>
      <c r="B2035" s="4" t="s">
        <v>194</v>
      </c>
      <c r="C2035" s="3">
        <v>1081920665.71</v>
      </c>
      <c r="D2035" s="3">
        <v>960406148.75999999</v>
      </c>
      <c r="E2035" s="3">
        <v>1534313143.8399999</v>
      </c>
      <c r="F2035" s="3">
        <v>564576026.64999998</v>
      </c>
      <c r="G2035" s="3">
        <v>110704854.16</v>
      </c>
      <c r="H2035" s="315">
        <v>110704854.16</v>
      </c>
      <c r="I2035" s="2">
        <f t="shared" si="35"/>
        <v>1534313143.8399999</v>
      </c>
    </row>
    <row r="2036" spans="1:9" x14ac:dyDescent="0.25">
      <c r="A2036" s="5">
        <v>811500</v>
      </c>
      <c r="B2036" s="4" t="s">
        <v>193</v>
      </c>
      <c r="C2036" s="3">
        <v>1254327421</v>
      </c>
      <c r="D2036" s="3">
        <v>481661306</v>
      </c>
      <c r="E2036" s="3">
        <v>890176948</v>
      </c>
      <c r="F2036" s="3">
        <v>1313942914</v>
      </c>
      <c r="G2036" s="3">
        <v>1890780762</v>
      </c>
      <c r="H2036" s="315">
        <v>2055180087</v>
      </c>
      <c r="I2036" s="2">
        <f t="shared" si="35"/>
        <v>2055180087</v>
      </c>
    </row>
    <row r="2037" spans="1:9" hidden="1" x14ac:dyDescent="0.25">
      <c r="A2037" s="5">
        <v>811505</v>
      </c>
      <c r="B2037" s="4" t="s">
        <v>192</v>
      </c>
      <c r="C2037" s="3">
        <v>0</v>
      </c>
      <c r="D2037" s="3">
        <v>0</v>
      </c>
      <c r="E2037" s="3">
        <v>0</v>
      </c>
      <c r="F2037" s="3">
        <v>0</v>
      </c>
      <c r="G2037" s="3">
        <v>0</v>
      </c>
      <c r="H2037" s="315">
        <v>0</v>
      </c>
      <c r="I2037" s="2">
        <f t="shared" si="35"/>
        <v>0</v>
      </c>
    </row>
    <row r="2038" spans="1:9" hidden="1" x14ac:dyDescent="0.25">
      <c r="A2038" s="5">
        <v>811510</v>
      </c>
      <c r="B2038" s="4" t="s">
        <v>191</v>
      </c>
      <c r="C2038" s="3">
        <v>0</v>
      </c>
      <c r="D2038" s="3">
        <v>0</v>
      </c>
      <c r="E2038" s="3">
        <v>0</v>
      </c>
      <c r="F2038" s="3">
        <v>0</v>
      </c>
      <c r="G2038" s="3">
        <v>0</v>
      </c>
      <c r="H2038" s="315">
        <v>0</v>
      </c>
      <c r="I2038" s="2">
        <f t="shared" si="35"/>
        <v>0</v>
      </c>
    </row>
    <row r="2039" spans="1:9" hidden="1" x14ac:dyDescent="0.25">
      <c r="A2039" s="5">
        <v>811515</v>
      </c>
      <c r="B2039" s="4" t="s">
        <v>190</v>
      </c>
      <c r="C2039" s="3">
        <v>0</v>
      </c>
      <c r="D2039" s="3">
        <v>0</v>
      </c>
      <c r="E2039" s="3">
        <v>0</v>
      </c>
      <c r="F2039" s="3">
        <v>0</v>
      </c>
      <c r="G2039" s="3">
        <v>0</v>
      </c>
      <c r="H2039" s="315">
        <v>0</v>
      </c>
      <c r="I2039" s="2">
        <f t="shared" si="35"/>
        <v>0</v>
      </c>
    </row>
    <row r="2040" spans="1:9" hidden="1" x14ac:dyDescent="0.25">
      <c r="A2040" s="5">
        <v>811520</v>
      </c>
      <c r="B2040" s="4" t="s">
        <v>189</v>
      </c>
      <c r="C2040" s="3">
        <v>0</v>
      </c>
      <c r="D2040" s="3">
        <v>0</v>
      </c>
      <c r="E2040" s="3">
        <v>0</v>
      </c>
      <c r="F2040" s="3">
        <v>0</v>
      </c>
      <c r="G2040" s="3">
        <v>0</v>
      </c>
      <c r="H2040" s="315">
        <v>0</v>
      </c>
      <c r="I2040" s="2">
        <f t="shared" si="35"/>
        <v>0</v>
      </c>
    </row>
    <row r="2041" spans="1:9" hidden="1" x14ac:dyDescent="0.25">
      <c r="A2041" s="5">
        <v>811525</v>
      </c>
      <c r="B2041" s="4" t="s">
        <v>188</v>
      </c>
      <c r="C2041" s="3">
        <v>0</v>
      </c>
      <c r="D2041" s="3">
        <v>0</v>
      </c>
      <c r="E2041" s="3">
        <v>0</v>
      </c>
      <c r="F2041" s="3">
        <v>0</v>
      </c>
      <c r="G2041" s="3">
        <v>0</v>
      </c>
      <c r="H2041" s="315">
        <v>0</v>
      </c>
      <c r="I2041" s="2">
        <f t="shared" si="35"/>
        <v>0</v>
      </c>
    </row>
    <row r="2042" spans="1:9" hidden="1" x14ac:dyDescent="0.25">
      <c r="A2042" s="5">
        <v>811530</v>
      </c>
      <c r="B2042" s="4" t="s">
        <v>187</v>
      </c>
      <c r="C2042" s="3">
        <v>0</v>
      </c>
      <c r="D2042" s="3">
        <v>0</v>
      </c>
      <c r="E2042" s="3">
        <v>0</v>
      </c>
      <c r="F2042" s="3">
        <v>0</v>
      </c>
      <c r="G2042" s="3">
        <v>0</v>
      </c>
      <c r="H2042" s="315">
        <v>0</v>
      </c>
      <c r="I2042" s="2">
        <f t="shared" si="35"/>
        <v>0</v>
      </c>
    </row>
    <row r="2043" spans="1:9" hidden="1" x14ac:dyDescent="0.25">
      <c r="A2043" s="5">
        <v>811535</v>
      </c>
      <c r="B2043" s="4" t="s">
        <v>186</v>
      </c>
      <c r="C2043" s="3">
        <v>0</v>
      </c>
      <c r="D2043" s="3">
        <v>0</v>
      </c>
      <c r="E2043" s="3">
        <v>0</v>
      </c>
      <c r="F2043" s="3">
        <v>0</v>
      </c>
      <c r="G2043" s="3">
        <v>0</v>
      </c>
      <c r="H2043" s="315">
        <v>0</v>
      </c>
      <c r="I2043" s="2">
        <f t="shared" si="35"/>
        <v>0</v>
      </c>
    </row>
    <row r="2044" spans="1:9" x14ac:dyDescent="0.25">
      <c r="A2044" s="5">
        <v>811540</v>
      </c>
      <c r="B2044" s="4" t="s">
        <v>185</v>
      </c>
      <c r="C2044" s="3">
        <v>27980978</v>
      </c>
      <c r="D2044" s="3">
        <v>16899726</v>
      </c>
      <c r="E2044" s="3">
        <v>25205715</v>
      </c>
      <c r="F2044" s="3">
        <v>34525481</v>
      </c>
      <c r="G2044" s="3">
        <v>39221531</v>
      </c>
      <c r="H2044" s="315">
        <v>16211239</v>
      </c>
      <c r="I2044" s="2">
        <f t="shared" si="35"/>
        <v>39221531</v>
      </c>
    </row>
    <row r="2045" spans="1:9" x14ac:dyDescent="0.25">
      <c r="A2045" s="5">
        <v>811545</v>
      </c>
      <c r="B2045" s="4" t="s">
        <v>184</v>
      </c>
      <c r="C2045" s="3">
        <v>89316222</v>
      </c>
      <c r="D2045" s="3">
        <v>61260107</v>
      </c>
      <c r="E2045" s="3">
        <v>52550248</v>
      </c>
      <c r="F2045" s="3">
        <v>102500421</v>
      </c>
      <c r="G2045" s="3">
        <v>122392220</v>
      </c>
      <c r="H2045" s="315">
        <v>60209038</v>
      </c>
      <c r="I2045" s="2">
        <f t="shared" si="35"/>
        <v>122392220</v>
      </c>
    </row>
    <row r="2046" spans="1:9" x14ac:dyDescent="0.25">
      <c r="A2046" s="5">
        <v>811550</v>
      </c>
      <c r="B2046" s="4" t="s">
        <v>183</v>
      </c>
      <c r="C2046" s="3">
        <v>1137030221</v>
      </c>
      <c r="D2046" s="3">
        <v>403501473</v>
      </c>
      <c r="E2046" s="3">
        <v>812420985</v>
      </c>
      <c r="F2046" s="3">
        <v>1176917012</v>
      </c>
      <c r="G2046" s="3">
        <v>1729167011</v>
      </c>
      <c r="H2046" s="315">
        <v>1978759810</v>
      </c>
      <c r="I2046" s="2">
        <f t="shared" si="35"/>
        <v>1978759810</v>
      </c>
    </row>
    <row r="2047" spans="1:9" hidden="1" x14ac:dyDescent="0.25">
      <c r="A2047" s="5">
        <v>811555</v>
      </c>
      <c r="B2047" s="4" t="s">
        <v>182</v>
      </c>
      <c r="C2047" s="3">
        <v>0</v>
      </c>
      <c r="D2047" s="3">
        <v>0</v>
      </c>
      <c r="E2047" s="3">
        <v>0</v>
      </c>
      <c r="F2047" s="3">
        <v>0</v>
      </c>
      <c r="G2047" s="3">
        <v>0</v>
      </c>
      <c r="H2047" s="315">
        <v>0</v>
      </c>
      <c r="I2047" s="2">
        <f t="shared" si="35"/>
        <v>0</v>
      </c>
    </row>
    <row r="2048" spans="1:9" hidden="1" x14ac:dyDescent="0.25">
      <c r="A2048" s="5">
        <v>811560</v>
      </c>
      <c r="B2048" s="4" t="s">
        <v>181</v>
      </c>
      <c r="C2048" s="3">
        <v>0</v>
      </c>
      <c r="D2048" s="3">
        <v>0</v>
      </c>
      <c r="E2048" s="3">
        <v>0</v>
      </c>
      <c r="F2048" s="3">
        <v>0</v>
      </c>
      <c r="G2048" s="3">
        <v>0</v>
      </c>
      <c r="H2048" s="315">
        <v>0</v>
      </c>
      <c r="I2048" s="2">
        <f t="shared" si="35"/>
        <v>0</v>
      </c>
    </row>
    <row r="2049" spans="1:9" hidden="1" x14ac:dyDescent="0.25">
      <c r="A2049" s="5">
        <v>811565</v>
      </c>
      <c r="B2049" s="4" t="s">
        <v>180</v>
      </c>
      <c r="C2049" s="3">
        <v>0</v>
      </c>
      <c r="D2049" s="3">
        <v>0</v>
      </c>
      <c r="E2049" s="3">
        <v>0</v>
      </c>
      <c r="F2049" s="3">
        <v>0</v>
      </c>
      <c r="G2049" s="3">
        <v>0</v>
      </c>
      <c r="H2049" s="315">
        <v>0</v>
      </c>
      <c r="I2049" s="2">
        <f t="shared" si="35"/>
        <v>0</v>
      </c>
    </row>
    <row r="2050" spans="1:9" hidden="1" x14ac:dyDescent="0.25">
      <c r="A2050" s="5">
        <v>811570</v>
      </c>
      <c r="B2050" s="4" t="s">
        <v>179</v>
      </c>
      <c r="C2050" s="3">
        <v>0</v>
      </c>
      <c r="D2050" s="3">
        <v>0</v>
      </c>
      <c r="E2050" s="3">
        <v>0</v>
      </c>
      <c r="F2050" s="3">
        <v>0</v>
      </c>
      <c r="G2050" s="3">
        <v>0</v>
      </c>
      <c r="H2050" s="315">
        <v>0</v>
      </c>
      <c r="I2050" s="2">
        <f t="shared" si="35"/>
        <v>0</v>
      </c>
    </row>
    <row r="2051" spans="1:9" hidden="1" x14ac:dyDescent="0.25">
      <c r="A2051" s="5">
        <v>811575</v>
      </c>
      <c r="B2051" s="4" t="s">
        <v>178</v>
      </c>
      <c r="C2051" s="3">
        <v>0</v>
      </c>
      <c r="D2051" s="3">
        <v>0</v>
      </c>
      <c r="E2051" s="3">
        <v>0</v>
      </c>
      <c r="F2051" s="3">
        <v>0</v>
      </c>
      <c r="G2051" s="3">
        <v>0</v>
      </c>
      <c r="H2051" s="315">
        <v>0</v>
      </c>
      <c r="I2051" s="2">
        <f t="shared" si="35"/>
        <v>0</v>
      </c>
    </row>
    <row r="2052" spans="1:9" hidden="1" x14ac:dyDescent="0.25">
      <c r="A2052" s="5">
        <v>811580</v>
      </c>
      <c r="B2052" s="4" t="s">
        <v>177</v>
      </c>
      <c r="C2052" s="3">
        <v>0</v>
      </c>
      <c r="D2052" s="3">
        <v>0</v>
      </c>
      <c r="E2052" s="3">
        <v>0</v>
      </c>
      <c r="F2052" s="3">
        <v>0</v>
      </c>
      <c r="G2052" s="3">
        <v>0</v>
      </c>
      <c r="H2052" s="315">
        <v>0</v>
      </c>
      <c r="I2052" s="2">
        <f t="shared" ref="I2052:I2089" si="36">MAX(C2052:H2052)</f>
        <v>0</v>
      </c>
    </row>
    <row r="2053" spans="1:9" hidden="1" x14ac:dyDescent="0.25">
      <c r="A2053" s="5">
        <v>811585</v>
      </c>
      <c r="B2053" s="4" t="s">
        <v>176</v>
      </c>
      <c r="C2053" s="3">
        <v>0</v>
      </c>
      <c r="D2053" s="3">
        <v>0</v>
      </c>
      <c r="E2053" s="3">
        <v>0</v>
      </c>
      <c r="F2053" s="3">
        <v>0</v>
      </c>
      <c r="G2053" s="3">
        <v>0</v>
      </c>
      <c r="H2053" s="315">
        <v>0</v>
      </c>
      <c r="I2053" s="2">
        <f t="shared" si="36"/>
        <v>0</v>
      </c>
    </row>
    <row r="2054" spans="1:9" hidden="1" x14ac:dyDescent="0.25">
      <c r="A2054" s="5">
        <v>811590</v>
      </c>
      <c r="B2054" s="4" t="s">
        <v>175</v>
      </c>
      <c r="C2054" s="3">
        <v>0</v>
      </c>
      <c r="D2054" s="3">
        <v>0</v>
      </c>
      <c r="E2054" s="3">
        <v>0</v>
      </c>
      <c r="F2054" s="3">
        <v>0</v>
      </c>
      <c r="G2054" s="3">
        <v>0</v>
      </c>
      <c r="H2054" s="315">
        <v>0</v>
      </c>
      <c r="I2054" s="2">
        <f t="shared" si="36"/>
        <v>0</v>
      </c>
    </row>
    <row r="2055" spans="1:9" hidden="1" x14ac:dyDescent="0.25">
      <c r="A2055" s="5">
        <v>811595</v>
      </c>
      <c r="B2055" s="4" t="s">
        <v>174</v>
      </c>
      <c r="C2055" s="3">
        <v>0</v>
      </c>
      <c r="D2055" s="3">
        <v>0</v>
      </c>
      <c r="E2055" s="3">
        <v>0</v>
      </c>
      <c r="F2055" s="3">
        <v>0</v>
      </c>
      <c r="G2055" s="3">
        <v>0</v>
      </c>
      <c r="H2055" s="315">
        <v>0</v>
      </c>
      <c r="I2055" s="2">
        <f t="shared" si="36"/>
        <v>0</v>
      </c>
    </row>
    <row r="2056" spans="1:9" hidden="1" x14ac:dyDescent="0.25">
      <c r="A2056" s="5">
        <v>811599</v>
      </c>
      <c r="B2056" s="4" t="s">
        <v>173</v>
      </c>
      <c r="C2056" s="3">
        <v>0</v>
      </c>
      <c r="D2056" s="3">
        <v>0</v>
      </c>
      <c r="E2056" s="3">
        <v>0</v>
      </c>
      <c r="F2056" s="3">
        <v>0</v>
      </c>
      <c r="G2056" s="3">
        <v>0</v>
      </c>
      <c r="H2056" s="315">
        <v>0</v>
      </c>
      <c r="I2056" s="2">
        <f t="shared" si="36"/>
        <v>0</v>
      </c>
    </row>
    <row r="2057" spans="1:9" x14ac:dyDescent="0.25">
      <c r="A2057" s="5">
        <v>830000</v>
      </c>
      <c r="B2057" s="4" t="s">
        <v>172</v>
      </c>
      <c r="C2057" s="3">
        <v>3086669029.21</v>
      </c>
      <c r="D2057" s="3">
        <v>3131653751.21</v>
      </c>
      <c r="E2057" s="3">
        <v>2950756916.21</v>
      </c>
      <c r="F2057" s="3">
        <v>3275185577.21</v>
      </c>
      <c r="G2057" s="3">
        <v>3361784593.21</v>
      </c>
      <c r="H2057" s="315">
        <v>3198616919.21</v>
      </c>
      <c r="I2057" s="2">
        <f t="shared" si="36"/>
        <v>3361784593.21</v>
      </c>
    </row>
    <row r="2058" spans="1:9" hidden="1" x14ac:dyDescent="0.25">
      <c r="A2058" s="5">
        <v>830500</v>
      </c>
      <c r="B2058" s="4" t="s">
        <v>171</v>
      </c>
      <c r="C2058" s="3">
        <v>0</v>
      </c>
      <c r="D2058" s="3">
        <v>0</v>
      </c>
      <c r="E2058" s="3">
        <v>0</v>
      </c>
      <c r="F2058" s="3">
        <v>0</v>
      </c>
      <c r="G2058" s="3">
        <v>0</v>
      </c>
      <c r="H2058" s="315">
        <v>0</v>
      </c>
      <c r="I2058" s="2">
        <f t="shared" si="36"/>
        <v>0</v>
      </c>
    </row>
    <row r="2059" spans="1:9" x14ac:dyDescent="0.25">
      <c r="A2059" s="5">
        <v>831000</v>
      </c>
      <c r="B2059" s="4" t="s">
        <v>170</v>
      </c>
      <c r="C2059" s="3">
        <v>1747065051.04</v>
      </c>
      <c r="D2059" s="3">
        <v>1792049773.04</v>
      </c>
      <c r="E2059" s="3">
        <v>1611152938.04</v>
      </c>
      <c r="F2059" s="3">
        <v>1935581599.04</v>
      </c>
      <c r="G2059" s="3">
        <v>2022180615.04</v>
      </c>
      <c r="H2059" s="315">
        <v>1859012941.04</v>
      </c>
      <c r="I2059" s="2">
        <f t="shared" si="36"/>
        <v>2022180615.04</v>
      </c>
    </row>
    <row r="2060" spans="1:9" x14ac:dyDescent="0.25">
      <c r="A2060" s="5">
        <v>831005</v>
      </c>
      <c r="B2060" s="4" t="s">
        <v>169</v>
      </c>
      <c r="C2060" s="3">
        <v>323377546.04000002</v>
      </c>
      <c r="D2060" s="3">
        <v>323377546.04000002</v>
      </c>
      <c r="E2060" s="3">
        <v>323377546.04000002</v>
      </c>
      <c r="F2060" s="3">
        <v>323377546.04000002</v>
      </c>
      <c r="G2060" s="3">
        <v>323377546.04000002</v>
      </c>
      <c r="H2060" s="315">
        <v>323377546.04000002</v>
      </c>
      <c r="I2060" s="2">
        <f t="shared" si="36"/>
        <v>323377546.04000002</v>
      </c>
    </row>
    <row r="2061" spans="1:9" hidden="1" x14ac:dyDescent="0.25">
      <c r="A2061" s="5">
        <v>831010</v>
      </c>
      <c r="B2061" s="4" t="s">
        <v>168</v>
      </c>
      <c r="C2061" s="3">
        <v>0</v>
      </c>
      <c r="D2061" s="3">
        <v>0</v>
      </c>
      <c r="E2061" s="3">
        <v>0</v>
      </c>
      <c r="F2061" s="3">
        <v>0</v>
      </c>
      <c r="G2061" s="3">
        <v>0</v>
      </c>
      <c r="H2061" s="315">
        <v>0</v>
      </c>
      <c r="I2061" s="2">
        <f t="shared" si="36"/>
        <v>0</v>
      </c>
    </row>
    <row r="2062" spans="1:9" x14ac:dyDescent="0.25">
      <c r="A2062" s="5">
        <v>831015</v>
      </c>
      <c r="B2062" s="4" t="s">
        <v>167</v>
      </c>
      <c r="C2062" s="3">
        <v>1423687505</v>
      </c>
      <c r="D2062" s="3">
        <v>1468672227</v>
      </c>
      <c r="E2062" s="3">
        <v>1287775392</v>
      </c>
      <c r="F2062" s="3">
        <v>1612204053</v>
      </c>
      <c r="G2062" s="3">
        <v>1698803069</v>
      </c>
      <c r="H2062" s="315">
        <v>1535635395</v>
      </c>
      <c r="I2062" s="2">
        <f t="shared" si="36"/>
        <v>1698803069</v>
      </c>
    </row>
    <row r="2063" spans="1:9" hidden="1" x14ac:dyDescent="0.25">
      <c r="A2063" s="5">
        <v>831020</v>
      </c>
      <c r="B2063" s="4" t="s">
        <v>166</v>
      </c>
      <c r="C2063" s="3">
        <v>0</v>
      </c>
      <c r="D2063" s="3">
        <v>0</v>
      </c>
      <c r="E2063" s="3">
        <v>0</v>
      </c>
      <c r="F2063" s="3">
        <v>0</v>
      </c>
      <c r="G2063" s="3">
        <v>0</v>
      </c>
      <c r="H2063" s="315">
        <v>0</v>
      </c>
      <c r="I2063" s="2">
        <f t="shared" si="36"/>
        <v>0</v>
      </c>
    </row>
    <row r="2064" spans="1:9" hidden="1" x14ac:dyDescent="0.25">
      <c r="A2064" s="5">
        <v>831025</v>
      </c>
      <c r="B2064" s="4" t="s">
        <v>165</v>
      </c>
      <c r="C2064" s="3">
        <v>0</v>
      </c>
      <c r="D2064" s="3">
        <v>0</v>
      </c>
      <c r="E2064" s="3">
        <v>0</v>
      </c>
      <c r="F2064" s="3">
        <v>0</v>
      </c>
      <c r="G2064" s="3">
        <v>0</v>
      </c>
      <c r="H2064" s="315">
        <v>0</v>
      </c>
      <c r="I2064" s="2">
        <f t="shared" si="36"/>
        <v>0</v>
      </c>
    </row>
    <row r="2065" spans="1:9" hidden="1" x14ac:dyDescent="0.25">
      <c r="A2065" s="5">
        <v>831030</v>
      </c>
      <c r="B2065" s="4" t="s">
        <v>164</v>
      </c>
      <c r="C2065" s="3">
        <v>0</v>
      </c>
      <c r="D2065" s="3">
        <v>0</v>
      </c>
      <c r="E2065" s="3">
        <v>0</v>
      </c>
      <c r="F2065" s="3">
        <v>0</v>
      </c>
      <c r="G2065" s="3">
        <v>0</v>
      </c>
      <c r="H2065" s="315">
        <v>0</v>
      </c>
      <c r="I2065" s="2">
        <f t="shared" si="36"/>
        <v>0</v>
      </c>
    </row>
    <row r="2066" spans="1:9" hidden="1" x14ac:dyDescent="0.25">
      <c r="A2066" s="5">
        <v>831035</v>
      </c>
      <c r="B2066" s="4" t="s">
        <v>163</v>
      </c>
      <c r="C2066" s="3">
        <v>0</v>
      </c>
      <c r="D2066" s="3">
        <v>0</v>
      </c>
      <c r="E2066" s="3">
        <v>0</v>
      </c>
      <c r="F2066" s="3">
        <v>0</v>
      </c>
      <c r="G2066" s="3">
        <v>0</v>
      </c>
      <c r="H2066" s="315">
        <v>0</v>
      </c>
      <c r="I2066" s="2">
        <f t="shared" si="36"/>
        <v>0</v>
      </c>
    </row>
    <row r="2067" spans="1:9" hidden="1" x14ac:dyDescent="0.25">
      <c r="A2067" s="5">
        <v>831500</v>
      </c>
      <c r="B2067" s="4" t="s">
        <v>162</v>
      </c>
      <c r="C2067" s="3">
        <v>0</v>
      </c>
      <c r="D2067" s="3">
        <v>0</v>
      </c>
      <c r="E2067" s="3">
        <v>0</v>
      </c>
      <c r="F2067" s="3">
        <v>0</v>
      </c>
      <c r="G2067" s="3">
        <v>0</v>
      </c>
      <c r="H2067" s="315">
        <v>0</v>
      </c>
      <c r="I2067" s="2">
        <f t="shared" si="36"/>
        <v>0</v>
      </c>
    </row>
    <row r="2068" spans="1:9" x14ac:dyDescent="0.25">
      <c r="A2068" s="5">
        <v>832000</v>
      </c>
      <c r="B2068" s="4" t="s">
        <v>161</v>
      </c>
      <c r="C2068" s="3">
        <v>1339603978.1700001</v>
      </c>
      <c r="D2068" s="3">
        <v>1339603978.1700001</v>
      </c>
      <c r="E2068" s="3">
        <v>1339603978.1700001</v>
      </c>
      <c r="F2068" s="3">
        <v>1339603978.1700001</v>
      </c>
      <c r="G2068" s="3">
        <v>1339603978.1700001</v>
      </c>
      <c r="H2068" s="315">
        <v>1339603978.1700001</v>
      </c>
      <c r="I2068" s="2">
        <f t="shared" si="36"/>
        <v>1339603978.1700001</v>
      </c>
    </row>
    <row r="2069" spans="1:9" hidden="1" x14ac:dyDescent="0.25">
      <c r="A2069" s="5">
        <v>832500</v>
      </c>
      <c r="B2069" s="4" t="s">
        <v>160</v>
      </c>
      <c r="C2069" s="3">
        <v>0</v>
      </c>
      <c r="D2069" s="3">
        <v>0</v>
      </c>
      <c r="E2069" s="3">
        <v>0</v>
      </c>
      <c r="F2069" s="3">
        <v>0</v>
      </c>
      <c r="G2069" s="3">
        <v>0</v>
      </c>
      <c r="H2069" s="315">
        <v>0</v>
      </c>
      <c r="I2069" s="2">
        <f t="shared" si="36"/>
        <v>0</v>
      </c>
    </row>
    <row r="2070" spans="1:9" x14ac:dyDescent="0.25">
      <c r="A2070" s="5">
        <v>860000</v>
      </c>
      <c r="B2070" s="4" t="s">
        <v>159</v>
      </c>
      <c r="C2070" s="3">
        <v>2644773015.0599999</v>
      </c>
      <c r="D2070" s="3">
        <v>1750592383.1099999</v>
      </c>
      <c r="E2070" s="3">
        <v>2733015020.1900001</v>
      </c>
      <c r="F2070" s="3">
        <v>2187043869</v>
      </c>
      <c r="G2070" s="3">
        <v>2310010544.5100002</v>
      </c>
      <c r="H2070" s="315">
        <v>2474409869.5100002</v>
      </c>
      <c r="I2070" s="2">
        <f t="shared" si="36"/>
        <v>2733015020.1900001</v>
      </c>
    </row>
    <row r="2071" spans="1:9" x14ac:dyDescent="0.25">
      <c r="A2071" s="5">
        <v>880000</v>
      </c>
      <c r="B2071" s="4" t="s">
        <v>158</v>
      </c>
      <c r="C2071" s="3">
        <v>3086669029.21</v>
      </c>
      <c r="D2071" s="3">
        <v>3131653751.21</v>
      </c>
      <c r="E2071" s="3">
        <v>2950756916.21</v>
      </c>
      <c r="F2071" s="3">
        <v>3275185577.21</v>
      </c>
      <c r="G2071" s="3">
        <v>3361784593.21</v>
      </c>
      <c r="H2071" s="315">
        <v>3198616919.21</v>
      </c>
      <c r="I2071" s="2">
        <f t="shared" si="36"/>
        <v>3361784593.21</v>
      </c>
    </row>
    <row r="2072" spans="1:9" hidden="1" x14ac:dyDescent="0.25">
      <c r="A2072" s="5">
        <v>900000</v>
      </c>
      <c r="B2072" s="4" t="s">
        <v>157</v>
      </c>
      <c r="C2072" s="3">
        <v>0</v>
      </c>
      <c r="D2072" s="3">
        <v>0</v>
      </c>
      <c r="E2072" s="3">
        <v>0</v>
      </c>
      <c r="F2072" s="3">
        <v>0</v>
      </c>
      <c r="G2072" s="3">
        <v>0</v>
      </c>
      <c r="H2072" s="315">
        <v>0</v>
      </c>
      <c r="I2072" s="2">
        <f t="shared" si="36"/>
        <v>0</v>
      </c>
    </row>
    <row r="2073" spans="1:9" x14ac:dyDescent="0.25">
      <c r="A2073" s="5">
        <v>910000</v>
      </c>
      <c r="B2073" s="4" t="s">
        <v>156</v>
      </c>
      <c r="C2073" s="3">
        <v>144895915512.72</v>
      </c>
      <c r="D2073" s="3">
        <v>158193625209.94</v>
      </c>
      <c r="E2073" s="3">
        <v>173425075144.54999</v>
      </c>
      <c r="F2073" s="3">
        <v>173077021641.44</v>
      </c>
      <c r="G2073" s="3">
        <v>214376519085.57001</v>
      </c>
      <c r="H2073" s="315">
        <v>180351226642.13</v>
      </c>
      <c r="I2073" s="2">
        <f t="shared" si="36"/>
        <v>214376519085.57001</v>
      </c>
    </row>
    <row r="2074" spans="1:9" hidden="1" x14ac:dyDescent="0.25">
      <c r="A2074" s="5">
        <v>910500</v>
      </c>
      <c r="B2074" s="4" t="s">
        <v>155</v>
      </c>
      <c r="C2074" s="3">
        <v>0</v>
      </c>
      <c r="D2074" s="3">
        <v>0</v>
      </c>
      <c r="E2074" s="3">
        <v>0</v>
      </c>
      <c r="F2074" s="3">
        <v>0</v>
      </c>
      <c r="G2074" s="3">
        <v>0</v>
      </c>
      <c r="H2074" s="315">
        <v>0</v>
      </c>
      <c r="I2074" s="2">
        <f t="shared" si="36"/>
        <v>0</v>
      </c>
    </row>
    <row r="2075" spans="1:9" x14ac:dyDescent="0.25">
      <c r="A2075" s="5">
        <v>911000</v>
      </c>
      <c r="B2075" s="4" t="s">
        <v>154</v>
      </c>
      <c r="C2075" s="3">
        <v>144814482683.72</v>
      </c>
      <c r="D2075" s="3">
        <v>158112192380.94</v>
      </c>
      <c r="E2075" s="3">
        <v>173343642315.54999</v>
      </c>
      <c r="F2075" s="3">
        <v>172995588812.44</v>
      </c>
      <c r="G2075" s="3">
        <v>214295086256.57001</v>
      </c>
      <c r="H2075" s="315">
        <v>180269793813.13</v>
      </c>
      <c r="I2075" s="2">
        <f t="shared" si="36"/>
        <v>214295086256.57001</v>
      </c>
    </row>
    <row r="2076" spans="1:9" hidden="1" x14ac:dyDescent="0.25">
      <c r="A2076" s="5">
        <v>911500</v>
      </c>
      <c r="B2076" s="4" t="s">
        <v>153</v>
      </c>
      <c r="C2076" s="3">
        <v>0</v>
      </c>
      <c r="D2076" s="3">
        <v>0</v>
      </c>
      <c r="E2076" s="3">
        <v>0</v>
      </c>
      <c r="F2076" s="3">
        <v>0</v>
      </c>
      <c r="G2076" s="3">
        <v>0</v>
      </c>
      <c r="H2076" s="315">
        <v>0</v>
      </c>
      <c r="I2076" s="2">
        <f t="shared" si="36"/>
        <v>0</v>
      </c>
    </row>
    <row r="2077" spans="1:9" x14ac:dyDescent="0.25">
      <c r="A2077" s="5">
        <v>912000</v>
      </c>
      <c r="B2077" s="4" t="s">
        <v>152</v>
      </c>
      <c r="C2077" s="3">
        <v>81432829</v>
      </c>
      <c r="D2077" s="3">
        <v>81432829</v>
      </c>
      <c r="E2077" s="3">
        <v>81432829</v>
      </c>
      <c r="F2077" s="3">
        <v>81432829</v>
      </c>
      <c r="G2077" s="3">
        <v>81432829</v>
      </c>
      <c r="H2077" s="315">
        <v>81432829</v>
      </c>
      <c r="I2077" s="2">
        <f t="shared" si="36"/>
        <v>81432829</v>
      </c>
    </row>
    <row r="2078" spans="1:9" hidden="1" x14ac:dyDescent="0.25">
      <c r="A2078" s="5">
        <v>912500</v>
      </c>
      <c r="B2078" s="4" t="s">
        <v>151</v>
      </c>
      <c r="C2078" s="3">
        <v>0</v>
      </c>
      <c r="D2078" s="3">
        <v>0</v>
      </c>
      <c r="E2078" s="3">
        <v>0</v>
      </c>
      <c r="F2078" s="3">
        <v>0</v>
      </c>
      <c r="G2078" s="3">
        <v>0</v>
      </c>
      <c r="H2078" s="315">
        <v>0</v>
      </c>
      <c r="I2078" s="2">
        <f t="shared" si="36"/>
        <v>0</v>
      </c>
    </row>
    <row r="2079" spans="1:9" hidden="1" x14ac:dyDescent="0.25">
      <c r="A2079" s="5">
        <v>913000</v>
      </c>
      <c r="B2079" s="4" t="s">
        <v>150</v>
      </c>
      <c r="C2079" s="3">
        <v>0</v>
      </c>
      <c r="D2079" s="3">
        <v>0</v>
      </c>
      <c r="E2079" s="3">
        <v>0</v>
      </c>
      <c r="F2079" s="3">
        <v>0</v>
      </c>
      <c r="G2079" s="3">
        <v>0</v>
      </c>
      <c r="H2079" s="315">
        <v>0</v>
      </c>
      <c r="I2079" s="2">
        <f t="shared" si="36"/>
        <v>0</v>
      </c>
    </row>
    <row r="2080" spans="1:9" hidden="1" x14ac:dyDescent="0.25">
      <c r="A2080" s="5">
        <v>913005</v>
      </c>
      <c r="B2080" s="4" t="s">
        <v>149</v>
      </c>
      <c r="C2080" s="3">
        <v>0</v>
      </c>
      <c r="D2080" s="3">
        <v>0</v>
      </c>
      <c r="E2080" s="3">
        <v>0</v>
      </c>
      <c r="F2080" s="3">
        <v>0</v>
      </c>
      <c r="G2080" s="3">
        <v>0</v>
      </c>
      <c r="H2080" s="315">
        <v>0</v>
      </c>
      <c r="I2080" s="2">
        <f t="shared" si="36"/>
        <v>0</v>
      </c>
    </row>
    <row r="2081" spans="1:9" hidden="1" x14ac:dyDescent="0.25">
      <c r="A2081" s="5">
        <v>913010</v>
      </c>
      <c r="B2081" s="4" t="s">
        <v>148</v>
      </c>
      <c r="C2081" s="3">
        <v>0</v>
      </c>
      <c r="D2081" s="3">
        <v>0</v>
      </c>
      <c r="E2081" s="3">
        <v>0</v>
      </c>
      <c r="F2081" s="3">
        <v>0</v>
      </c>
      <c r="G2081" s="3">
        <v>0</v>
      </c>
      <c r="H2081" s="315">
        <v>0</v>
      </c>
      <c r="I2081" s="2">
        <f t="shared" si="36"/>
        <v>0</v>
      </c>
    </row>
    <row r="2082" spans="1:9" hidden="1" x14ac:dyDescent="0.25">
      <c r="A2082" s="5">
        <v>930000</v>
      </c>
      <c r="B2082" s="4" t="s">
        <v>147</v>
      </c>
      <c r="C2082" s="3">
        <v>0</v>
      </c>
      <c r="D2082" s="3">
        <v>0</v>
      </c>
      <c r="E2082" s="3">
        <v>0</v>
      </c>
      <c r="F2082" s="3">
        <v>0</v>
      </c>
      <c r="G2082" s="3">
        <v>0</v>
      </c>
      <c r="H2082" s="315">
        <v>0</v>
      </c>
      <c r="I2082" s="2">
        <f t="shared" si="36"/>
        <v>0</v>
      </c>
    </row>
    <row r="2083" spans="1:9" hidden="1" x14ac:dyDescent="0.25">
      <c r="A2083" s="5">
        <v>930500</v>
      </c>
      <c r="B2083" s="4" t="s">
        <v>146</v>
      </c>
      <c r="C2083" s="3">
        <v>0</v>
      </c>
      <c r="D2083" s="3">
        <v>0</v>
      </c>
      <c r="E2083" s="3">
        <v>0</v>
      </c>
      <c r="F2083" s="3">
        <v>0</v>
      </c>
      <c r="G2083" s="3">
        <v>0</v>
      </c>
      <c r="H2083" s="315">
        <v>0</v>
      </c>
      <c r="I2083" s="2">
        <f t="shared" si="36"/>
        <v>0</v>
      </c>
    </row>
    <row r="2084" spans="1:9" hidden="1" x14ac:dyDescent="0.25">
      <c r="A2084" s="5">
        <v>931000</v>
      </c>
      <c r="B2084" s="4" t="s">
        <v>145</v>
      </c>
      <c r="C2084" s="3">
        <v>0</v>
      </c>
      <c r="D2084" s="3">
        <v>0</v>
      </c>
      <c r="E2084" s="3">
        <v>0</v>
      </c>
      <c r="F2084" s="3">
        <v>0</v>
      </c>
      <c r="G2084" s="3">
        <v>0</v>
      </c>
      <c r="H2084" s="315">
        <v>0</v>
      </c>
      <c r="I2084" s="2">
        <f t="shared" si="36"/>
        <v>0</v>
      </c>
    </row>
    <row r="2085" spans="1:9" hidden="1" x14ac:dyDescent="0.25">
      <c r="A2085" s="5">
        <v>931500</v>
      </c>
      <c r="B2085" s="4" t="s">
        <v>144</v>
      </c>
      <c r="C2085" s="3">
        <v>0</v>
      </c>
      <c r="D2085" s="3">
        <v>0</v>
      </c>
      <c r="E2085" s="3">
        <v>0</v>
      </c>
      <c r="F2085" s="3">
        <v>0</v>
      </c>
      <c r="G2085" s="3">
        <v>0</v>
      </c>
      <c r="H2085" s="315">
        <v>0</v>
      </c>
      <c r="I2085" s="2">
        <f t="shared" si="36"/>
        <v>0</v>
      </c>
    </row>
    <row r="2086" spans="1:9" hidden="1" x14ac:dyDescent="0.25">
      <c r="A2086" s="5">
        <v>931505</v>
      </c>
      <c r="B2086" s="4" t="s">
        <v>143</v>
      </c>
      <c r="C2086" s="3">
        <v>0</v>
      </c>
      <c r="D2086" s="3">
        <v>0</v>
      </c>
      <c r="E2086" s="3">
        <v>0</v>
      </c>
      <c r="F2086" s="3">
        <v>0</v>
      </c>
      <c r="G2086" s="3">
        <v>0</v>
      </c>
      <c r="H2086" s="315">
        <v>0</v>
      </c>
      <c r="I2086" s="2">
        <f t="shared" si="36"/>
        <v>0</v>
      </c>
    </row>
    <row r="2087" spans="1:9" x14ac:dyDescent="0.25">
      <c r="A2087" s="5">
        <v>960000</v>
      </c>
      <c r="B2087" s="4" t="s">
        <v>142</v>
      </c>
      <c r="C2087" s="3">
        <v>144895915512.72</v>
      </c>
      <c r="D2087" s="3">
        <v>158193625209.94</v>
      </c>
      <c r="E2087" s="3">
        <v>173425075144.54999</v>
      </c>
      <c r="F2087" s="3">
        <v>173077021641.44</v>
      </c>
      <c r="G2087" s="3">
        <v>214376519085.57001</v>
      </c>
      <c r="H2087" s="315">
        <v>180351226642.13</v>
      </c>
      <c r="I2087" s="2">
        <f t="shared" si="36"/>
        <v>214376519085.57001</v>
      </c>
    </row>
    <row r="2088" spans="1:9" x14ac:dyDescent="0.25">
      <c r="A2088" s="5">
        <v>960500</v>
      </c>
      <c r="B2088" s="4" t="s">
        <v>141</v>
      </c>
      <c r="C2088" s="3">
        <v>144895915512.72</v>
      </c>
      <c r="D2088" s="3">
        <v>158193625209.94</v>
      </c>
      <c r="E2088" s="3">
        <v>173425075144.54999</v>
      </c>
      <c r="F2088" s="3">
        <v>173077021641.44</v>
      </c>
      <c r="G2088" s="3">
        <v>214376519085.57001</v>
      </c>
      <c r="H2088" s="315">
        <v>180351226642.13</v>
      </c>
      <c r="I2088" s="2">
        <f t="shared" si="36"/>
        <v>214376519085.57001</v>
      </c>
    </row>
    <row r="2089" spans="1:9" hidden="1" x14ac:dyDescent="0.25">
      <c r="A2089" s="5">
        <v>980000</v>
      </c>
      <c r="B2089" s="4" t="s">
        <v>140</v>
      </c>
      <c r="C2089" s="3">
        <v>0</v>
      </c>
      <c r="D2089" s="3">
        <v>0</v>
      </c>
      <c r="E2089" s="3">
        <v>0</v>
      </c>
      <c r="F2089" s="3">
        <v>0</v>
      </c>
      <c r="G2089" s="3">
        <v>0</v>
      </c>
      <c r="H2089" s="315">
        <v>0</v>
      </c>
      <c r="I2089" s="2">
        <f t="shared" si="36"/>
        <v>0</v>
      </c>
    </row>
    <row r="2091" spans="1:9" x14ac:dyDescent="0.25">
      <c r="B2091" s="166" t="s">
        <v>1910</v>
      </c>
      <c r="C2091" s="167">
        <f>+C2</f>
        <v>42735</v>
      </c>
      <c r="D2091" s="167">
        <f t="shared" ref="D2091:H2091" si="37">+D2</f>
        <v>43100</v>
      </c>
      <c r="E2091" s="167">
        <f t="shared" si="37"/>
        <v>43465</v>
      </c>
      <c r="F2091" s="167">
        <f t="shared" si="37"/>
        <v>43830</v>
      </c>
      <c r="G2091" s="167">
        <f t="shared" si="37"/>
        <v>44196</v>
      </c>
      <c r="H2091" s="167">
        <f t="shared" si="37"/>
        <v>44470</v>
      </c>
    </row>
    <row r="2092" spans="1:9" x14ac:dyDescent="0.25">
      <c r="B2092" s="168" t="s">
        <v>1911</v>
      </c>
      <c r="C2092" s="169">
        <v>9204</v>
      </c>
      <c r="D2092" s="169">
        <v>9327</v>
      </c>
      <c r="E2092" s="169">
        <v>9424</v>
      </c>
      <c r="F2092" s="169">
        <v>9335</v>
      </c>
      <c r="G2092" s="168">
        <v>9126</v>
      </c>
      <c r="H2092" s="168">
        <v>8971</v>
      </c>
    </row>
    <row r="2093" spans="1:9" x14ac:dyDescent="0.25">
      <c r="B2093" s="168" t="s">
        <v>1912</v>
      </c>
      <c r="C2093" s="169">
        <v>49</v>
      </c>
      <c r="D2093" s="169">
        <v>49</v>
      </c>
      <c r="E2093" s="169">
        <v>47</v>
      </c>
      <c r="F2093" s="169">
        <v>46</v>
      </c>
      <c r="G2093" s="168">
        <v>45</v>
      </c>
      <c r="H2093" s="168">
        <v>48</v>
      </c>
    </row>
    <row r="2094" spans="1:9" x14ac:dyDescent="0.25">
      <c r="B2094" s="1" t="s">
        <v>2578</v>
      </c>
      <c r="C2094" s="2">
        <v>689455</v>
      </c>
      <c r="D2094" s="2">
        <v>737717</v>
      </c>
      <c r="E2094" s="2">
        <v>781242</v>
      </c>
      <c r="F2094" s="2">
        <v>828116</v>
      </c>
      <c r="G2094" s="2">
        <v>878000</v>
      </c>
      <c r="H2094" s="2">
        <v>908526</v>
      </c>
    </row>
    <row r="2095" spans="1:9" x14ac:dyDescent="0.25">
      <c r="B2095" s="1" t="s">
        <v>2649</v>
      </c>
      <c r="C2095" s="2">
        <f>+C1566+C1565+C1551+C1547+C1101</f>
        <v>13693686220.82</v>
      </c>
      <c r="D2095" s="2">
        <f t="shared" ref="D2095:H2095" si="38">+D1566+D1565+D1551+D1547+D1101</f>
        <v>17619894486.5</v>
      </c>
      <c r="E2095" s="2">
        <f t="shared" si="38"/>
        <v>18833881450.360001</v>
      </c>
      <c r="F2095" s="2">
        <f t="shared" si="38"/>
        <v>19699536598.709999</v>
      </c>
      <c r="G2095" s="286">
        <f t="shared" si="38"/>
        <v>22287078578.460003</v>
      </c>
      <c r="H2095" s="2">
        <f t="shared" si="38"/>
        <v>17846713565.52</v>
      </c>
      <c r="I2095" s="1" t="s">
        <v>2650</v>
      </c>
    </row>
    <row r="2096" spans="1:9" x14ac:dyDescent="0.25">
      <c r="C2096" s="2">
        <f t="shared" ref="C2096:G2096" si="39">+C1069-C1070+C1076</f>
        <v>44065479536.47998</v>
      </c>
      <c r="D2096" s="2">
        <f t="shared" si="39"/>
        <v>50863116430.980003</v>
      </c>
      <c r="E2096" s="2">
        <f t="shared" si="39"/>
        <v>55661861951.260002</v>
      </c>
      <c r="F2096" s="2">
        <f t="shared" si="39"/>
        <v>56917447300.309998</v>
      </c>
      <c r="G2096" s="2">
        <f t="shared" si="39"/>
        <v>63439981019.149994</v>
      </c>
      <c r="H2096" s="2">
        <f>+H1069-H1070+H1076</f>
        <v>68230157771.040009</v>
      </c>
    </row>
    <row r="2097" spans="3:8" x14ac:dyDescent="0.25">
      <c r="C2097" s="287">
        <f>+C2096/C3</f>
        <v>0.26124695712076623</v>
      </c>
      <c r="D2097" s="287">
        <f t="shared" ref="D2097:H2097" si="40">+D2096/D3</f>
        <v>0.27846351574197059</v>
      </c>
      <c r="E2097" s="287">
        <f t="shared" si="40"/>
        <v>0.28346065697896566</v>
      </c>
      <c r="F2097" s="287">
        <f t="shared" si="40"/>
        <v>0.27525130118739854</v>
      </c>
      <c r="G2097" s="287">
        <f t="shared" si="40"/>
        <v>0.27475833379678227</v>
      </c>
      <c r="H2097" s="287">
        <f t="shared" si="40"/>
        <v>0.28370336265881108</v>
      </c>
    </row>
    <row r="2098" spans="3:8" x14ac:dyDescent="0.25">
      <c r="C2098" s="2">
        <f>+C2096*12%</f>
        <v>5287857544.3775978</v>
      </c>
      <c r="D2098" s="2">
        <f t="shared" ref="D2098:H2098" si="41">+D2096*12%</f>
        <v>6103573971.7175999</v>
      </c>
      <c r="E2098" s="2">
        <f t="shared" si="41"/>
        <v>6679423434.1512003</v>
      </c>
      <c r="F2098" s="2">
        <f t="shared" si="41"/>
        <v>6830093676.037199</v>
      </c>
      <c r="G2098" s="2">
        <f t="shared" si="41"/>
        <v>7612797722.2979994</v>
      </c>
      <c r="H2098" s="2">
        <f t="shared" si="41"/>
        <v>8187618932.5248003</v>
      </c>
    </row>
  </sheetData>
  <autoFilter ref="A2:I2089" xr:uid="{70F61464-3111-4902-9987-A14978E5D1EF}">
    <filterColumn colId="8">
      <filters>
        <filter val="#N/D"/>
        <filter val="$1.054.233.225"/>
        <filter val="$1.068.943"/>
        <filter val="$1.091.168.438"/>
        <filter val="$1.244.844.364"/>
        <filter val="$1.301.205.204"/>
        <filter val="$1.339.603.978"/>
        <filter val="$1.346.600"/>
        <filter val="$1.391.732.669"/>
        <filter val="$1.393.710.602"/>
        <filter val="$1.519.991.714"/>
        <filter val="$1.534.313.144"/>
        <filter val="$1.666.091.875"/>
        <filter val="$1.674.106.141"/>
        <filter val="$1.698.803.069"/>
        <filter val="$1.833.531.904"/>
        <filter val="$1.910.234.894"/>
        <filter val="$1.922.932"/>
        <filter val="$1.966.008.569"/>
        <filter val="$1.978.759.810"/>
        <filter val="$1.997.137.992"/>
        <filter val="$10.344.916.760"/>
        <filter val="$10.765.508"/>
        <filter val="$11.837.393.023"/>
        <filter val="$11.944.040.474"/>
        <filter val="$12.592.276"/>
        <filter val="$120.551.152"/>
        <filter val="$121.108.000"/>
        <filter val="$122.392.220"/>
        <filter val="$124.670.667"/>
        <filter val="$13.656.249"/>
        <filter val="$132.642.500"/>
        <filter val="$14.536.419"/>
        <filter val="$14.737.030"/>
        <filter val="$144.451.571"/>
        <filter val="$146.567.913"/>
        <filter val="$146.826.189"/>
        <filter val="$148.201.653"/>
        <filter val="$151.898.075"/>
        <filter val="$16.382.066.040"/>
        <filter val="$16.408.507"/>
        <filter val="$16.634.721.523"/>
        <filter val="$161.342.874"/>
        <filter val="$162.381.371"/>
        <filter val="$162.481.412"/>
        <filter val="$163.007.071"/>
        <filter val="$17.335.592.069"/>
        <filter val="$176.351.438"/>
        <filter val="$18.001.100"/>
        <filter val="$18.328.155.571"/>
        <filter val="$180.269.793.813"/>
        <filter val="$183.057.598"/>
        <filter val="$19.050.427"/>
        <filter val="$19.134.402.316"/>
        <filter val="$199.750.600"/>
        <filter val="$2.000.000.000"/>
        <filter val="$2.022.180.615"/>
        <filter val="$2.055.180.087"/>
        <filter val="$2.120.282.593"/>
        <filter val="$2.195.007.233"/>
        <filter val="$2.264.364.595"/>
        <filter val="$2.588.793.437"/>
        <filter val="$2.733.015.020"/>
        <filter val="$2.738.057.969"/>
        <filter val="$2.858.552.178"/>
        <filter val="$2.874.000.000"/>
        <filter val="$204.601.686.938"/>
        <filter val="$208.174.138.522"/>
        <filter val="$21.456.503"/>
        <filter val="$214.295.086.257"/>
        <filter val="$214.376.519.086"/>
        <filter val="$217.702.140.160"/>
        <filter val="$22.778.892"/>
        <filter val="$22.866.100"/>
        <filter val="$229.365.549.268"/>
        <filter val="$23.194.951.417"/>
        <filter val="$232"/>
        <filter val="$233.452.330"/>
        <filter val="$236.696.548"/>
        <filter val="$24.816.650.906"/>
        <filter val="$24.823.471"/>
        <filter val="$240.498.234.253"/>
        <filter val="$264.364.595"/>
        <filter val="$270.183.353"/>
        <filter val="$277.805.514"/>
        <filter val="$28.154.526"/>
        <filter val="$28.458.877.353"/>
        <filter val="$29.660.474.879"/>
        <filter val="$29.670.871.437"/>
        <filter val="$296.884"/>
        <filter val="$3.234.249.453"/>
        <filter val="$3.361.784.593"/>
        <filter val="$3.412.455.495"/>
        <filter val="$3.480.477.706"/>
        <filter val="$3.823.642.189"/>
        <filter val="$3.887.751"/>
        <filter val="$3.916.666.533"/>
        <filter val="$3.941.686.255"/>
        <filter val="$30.285.301.046"/>
        <filter val="$302.502.281"/>
        <filter val="$306.766.774"/>
        <filter val="$308.524.928"/>
        <filter val="$309.661.351"/>
        <filter val="$31.323.835"/>
        <filter val="$32.163.337"/>
        <filter val="$320.216.814"/>
        <filter val="$323.377.546"/>
        <filter val="$336.305.610"/>
        <filter val="$337.558.158"/>
        <filter val="$339.011.796"/>
        <filter val="$345.033.240"/>
        <filter val="$346.229.500"/>
        <filter val="$347.195.789"/>
        <filter val="$35.151.536"/>
        <filter val="$36.200.852"/>
        <filter val="$364.963.008"/>
        <filter val="$37.850.312"/>
        <filter val="$39.221.531"/>
        <filter val="$4.284.956.037"/>
        <filter val="$4.354.042.804"/>
        <filter val="$4.500.000"/>
        <filter val="$41.339.500"/>
        <filter val="$410.636.652"/>
        <filter val="$412.640.472"/>
        <filter val="$414.119.268"/>
        <filter val="$43.266.184"/>
        <filter val="$431.244"/>
        <filter val="$438.021.775"/>
        <filter val="$45.180.525"/>
        <filter val="$464.508.705"/>
        <filter val="$469.703.333"/>
        <filter val="$47.267.700"/>
        <filter val="$489.019.028"/>
        <filter val="$498.800.000"/>
        <filter val="$5.064.051.171"/>
        <filter val="$5.167.957.095"/>
        <filter val="$5.378.156"/>
        <filter val="$5.475.700"/>
        <filter val="$5.635.917"/>
        <filter val="$5.963.223.600"/>
        <filter val="$5.984.367.286"/>
        <filter val="$510.205.878"/>
        <filter val="$513.349.850"/>
        <filter val="$513.627.544"/>
        <filter val="$523.037.958"/>
        <filter val="$53.925.307"/>
        <filter val="$553.639.341"/>
        <filter val="$556.186.652"/>
        <filter val="$570.994.044"/>
        <filter val="$573.490.342"/>
        <filter val="$597.091.068"/>
        <filter val="$6.554.859.121"/>
        <filter val="$6.724.657.622"/>
        <filter val="$6.770.518.772"/>
        <filter val="$614.576.623"/>
        <filter val="$62.621.305"/>
        <filter val="$627.741.893"/>
        <filter val="$63.273.707"/>
        <filter val="$66.425.892"/>
        <filter val="$67.757.454"/>
        <filter val="$67.900.000"/>
        <filter val="$7.184.718"/>
        <filter val="$71.718.197.684"/>
        <filter val="$72.121.340"/>
        <filter val="$726.122.471"/>
        <filter val="$727.076.250"/>
        <filter val="$73.299.285"/>
        <filter val="$73.924"/>
        <filter val="$740.602.174"/>
        <filter val="$75.173.100"/>
        <filter val="$76.165.913"/>
        <filter val="$77.849.500"/>
        <filter val="$775.579.845"/>
        <filter val="$79.394.392"/>
        <filter val="$792.594.063"/>
        <filter val="$798.520.169"/>
        <filter val="$8.005.776.761"/>
        <filter val="$80.429.845"/>
        <filter val="$80.839.902.361"/>
        <filter val="$803.059.090"/>
        <filter val="$81.432.829"/>
        <filter val="$826.014.525"/>
        <filter val="$83.576.543"/>
        <filter val="$84.291.804"/>
        <filter val="$858.688.933"/>
        <filter val="$89.217.872"/>
        <filter val="$89.417.193.813"/>
        <filter val="$9.232.970.400"/>
        <filter val="$9.352.373.834"/>
        <filter val="$9.382.300"/>
        <filter val="$90.852.600.000"/>
        <filter val="$929.760.667"/>
        <filter val="$99.749.398"/>
        <filter val="$997.218.953"/>
      </filters>
    </filterColumn>
  </autoFilter>
  <pageMargins left="0.7" right="0.7" top="0.75" bottom="0.75" header="0.3" footer="0.3"/>
  <pageSetup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tabColor theme="5"/>
    <outlinePr summaryBelow="0" summaryRight="0"/>
  </sheetPr>
  <dimension ref="A1:S45"/>
  <sheetViews>
    <sheetView showGridLines="0" zoomScale="184" zoomScaleNormal="184" workbookViewId="0">
      <pane xSplit="1" ySplit="2" topLeftCell="C3" activePane="bottomRight" state="frozen"/>
      <selection activeCell="B3" sqref="A1:G69"/>
      <selection pane="topRight" activeCell="B3" sqref="A1:G69"/>
      <selection pane="bottomLeft" activeCell="B3" sqref="A1:G69"/>
      <selection pane="bottomRight" activeCell="J1" sqref="J1"/>
    </sheetView>
  </sheetViews>
  <sheetFormatPr baseColWidth="10" defaultColWidth="11.44140625" defaultRowHeight="13.8" x14ac:dyDescent="0.3"/>
  <cols>
    <col min="1" max="1" width="8.109375" style="35" customWidth="1"/>
    <col min="2" max="2" width="26.5546875" style="146" bestFit="1" customWidth="1"/>
    <col min="3" max="3" width="23" style="146" bestFit="1" customWidth="1"/>
    <col min="4" max="4" width="25.5546875" style="48" bestFit="1" customWidth="1"/>
    <col min="5" max="10" width="6.5546875" style="43" bestFit="1" customWidth="1"/>
    <col min="11" max="11" width="6.5546875" style="43" customWidth="1"/>
    <col min="12" max="13" width="6.109375" style="35" bestFit="1" customWidth="1"/>
    <col min="14" max="15" width="11.44140625" style="35"/>
    <col min="16" max="16" width="13.21875" style="35" bestFit="1" customWidth="1"/>
    <col min="17" max="17" width="11.77734375" style="35" bestFit="1" customWidth="1"/>
    <col min="18" max="18" width="11.44140625" style="35"/>
    <col min="19" max="19" width="16.21875" style="35" bestFit="1" customWidth="1"/>
    <col min="20" max="16384" width="11.44140625" style="35"/>
  </cols>
  <sheetData>
    <row r="1" spans="1:13" s="155" customFormat="1" x14ac:dyDescent="0.3">
      <c r="B1" s="48"/>
      <c r="C1" s="48"/>
      <c r="D1" s="48"/>
      <c r="E1" s="48"/>
      <c r="F1" s="48"/>
      <c r="G1" s="48"/>
      <c r="H1" s="48"/>
      <c r="I1" s="48"/>
      <c r="J1" s="156">
        <v>10</v>
      </c>
      <c r="K1" s="156">
        <v>7</v>
      </c>
      <c r="L1" s="375" t="s">
        <v>1928</v>
      </c>
      <c r="M1" s="375"/>
    </row>
    <row r="2" spans="1:13" x14ac:dyDescent="0.3">
      <c r="A2" s="34" t="s">
        <v>107</v>
      </c>
      <c r="B2" s="143" t="s">
        <v>1451</v>
      </c>
      <c r="C2" s="143" t="s">
        <v>1408</v>
      </c>
      <c r="D2" s="44" t="s">
        <v>1453</v>
      </c>
      <c r="E2" s="153">
        <f>+cuc!C2</f>
        <v>42735</v>
      </c>
      <c r="F2" s="153">
        <f>+cuc!D2</f>
        <v>43100</v>
      </c>
      <c r="G2" s="153">
        <f>+cuc!E2</f>
        <v>43465</v>
      </c>
      <c r="H2" s="153">
        <f>+cuc!F2</f>
        <v>43830</v>
      </c>
      <c r="I2" s="153">
        <f>+cuc!G2</f>
        <v>44196</v>
      </c>
      <c r="J2" s="157">
        <v>44470</v>
      </c>
      <c r="K2" s="157">
        <v>44378</v>
      </c>
      <c r="L2" s="158" t="s">
        <v>1891</v>
      </c>
      <c r="M2" s="158" t="s">
        <v>1892</v>
      </c>
    </row>
    <row r="3" spans="1:13" ht="20.399999999999999" x14ac:dyDescent="0.3">
      <c r="A3" s="37" t="s">
        <v>1999</v>
      </c>
      <c r="B3" s="171" t="s">
        <v>81</v>
      </c>
      <c r="C3" s="171" t="s">
        <v>1</v>
      </c>
      <c r="D3" s="46" t="s">
        <v>62</v>
      </c>
      <c r="E3" s="174">
        <f>+'1. SARC - Calidad Cartera'!C75</f>
        <v>5.6210360991029287E-2</v>
      </c>
      <c r="F3" s="173">
        <f>+'1. SARC - Calidad Cartera'!D75</f>
        <v>4.5849493791317024E-2</v>
      </c>
      <c r="G3" s="173">
        <f>+'1. SARC - Calidad Cartera'!E75</f>
        <v>4.3072514021321444E-2</v>
      </c>
      <c r="H3" s="174">
        <f>+'1. SARC - Calidad Cartera'!F75</f>
        <v>6.7106727146890727E-2</v>
      </c>
      <c r="I3" s="177">
        <f>+'1. SARC - Calidad Cartera'!G75</f>
        <v>7.3696707788872592E-2</v>
      </c>
      <c r="J3" s="174">
        <f>+'1. SARC - Calidad Cartera'!H75</f>
        <v>5.9960268847597774E-2</v>
      </c>
      <c r="K3" s="174">
        <v>5.6810177544309441E-2</v>
      </c>
      <c r="L3" s="172" t="s">
        <v>1907</v>
      </c>
      <c r="M3" s="170" t="s">
        <v>1921</v>
      </c>
    </row>
    <row r="4" spans="1:13" ht="26.4" x14ac:dyDescent="0.3">
      <c r="A4" s="135" t="s">
        <v>1999</v>
      </c>
      <c r="B4" s="144" t="s">
        <v>97</v>
      </c>
      <c r="C4" s="171" t="s">
        <v>14</v>
      </c>
      <c r="D4" s="152" t="s">
        <v>71</v>
      </c>
      <c r="E4" s="174">
        <f>+'1. SARC - Calidad (con castigo)'!C77</f>
        <v>6.5350117863266E-2</v>
      </c>
      <c r="F4" s="173">
        <f>+'1. SARC - Calidad (con castigo)'!D77</f>
        <v>5.4587795793681296E-2</v>
      </c>
      <c r="G4" s="173">
        <f>+'1. SARC - Calidad (con castigo)'!E77</f>
        <v>5.0099851264539058E-2</v>
      </c>
      <c r="H4" s="174">
        <f>+'1. SARC - Calidad (con castigo)'!F77</f>
        <v>7.5682438112201142E-2</v>
      </c>
      <c r="I4" s="177">
        <f>+'1. SARC - Calidad (con castigo)'!G77</f>
        <v>8.095529622055142E-2</v>
      </c>
      <c r="J4" s="174">
        <f>+'1. SARC - Calidad (con castigo)'!H77</f>
        <v>6.6521265154746781E-2</v>
      </c>
      <c r="K4" s="174">
        <v>6.3685443665033814E-2</v>
      </c>
      <c r="L4" s="172" t="s">
        <v>1922</v>
      </c>
      <c r="M4" s="170" t="s">
        <v>1920</v>
      </c>
    </row>
    <row r="5" spans="1:13" ht="27.6" hidden="1" x14ac:dyDescent="0.3">
      <c r="A5" s="37" t="s">
        <v>38</v>
      </c>
      <c r="B5" s="171" t="s">
        <v>83</v>
      </c>
      <c r="C5" s="171" t="s">
        <v>1</v>
      </c>
      <c r="D5" s="46" t="s">
        <v>57</v>
      </c>
      <c r="E5" s="164">
        <f>+'2. SARC - Calidad Cons sin LBZ'!C21</f>
        <v>0</v>
      </c>
      <c r="F5" s="164">
        <f>+'2. SARC - Calidad Cons sin LBZ'!D21</f>
        <v>0</v>
      </c>
      <c r="G5" s="164">
        <f>+'2. SARC - Calidad Cons sin LBZ'!E21</f>
        <v>0</v>
      </c>
      <c r="H5" s="164">
        <f>+'2. SARC - Calidad Cons sin LBZ'!F21</f>
        <v>0</v>
      </c>
      <c r="I5" s="164">
        <f>+'2. SARC - Calidad Cons sin LBZ'!G21</f>
        <v>0</v>
      </c>
      <c r="J5" s="165">
        <f>+'2. SARC - Calidad Cons sin LBZ'!H21</f>
        <v>0</v>
      </c>
      <c r="K5" s="165">
        <v>0</v>
      </c>
      <c r="L5" s="172" t="s">
        <v>1922</v>
      </c>
      <c r="M5" s="170" t="s">
        <v>1920</v>
      </c>
    </row>
    <row r="6" spans="1:13" ht="27.6" hidden="1" x14ac:dyDescent="0.3">
      <c r="A6" s="37" t="s">
        <v>38</v>
      </c>
      <c r="B6" s="171" t="s">
        <v>82</v>
      </c>
      <c r="C6" s="171" t="s">
        <v>1</v>
      </c>
      <c r="D6" s="46" t="s">
        <v>58</v>
      </c>
      <c r="E6" s="174">
        <f>+'3. SARC - Calidad Cons LBZ'!C30</f>
        <v>5.6210360991029287E-2</v>
      </c>
      <c r="F6" s="173">
        <f>+'3. SARC - Calidad Cons LBZ'!D30</f>
        <v>4.5849493791317024E-2</v>
      </c>
      <c r="G6" s="173">
        <f>+'3. SARC - Calidad Cons LBZ'!E30</f>
        <v>4.3072514021321444E-2</v>
      </c>
      <c r="H6" s="174">
        <f>+'3. SARC - Calidad Cons LBZ'!F30</f>
        <v>6.7106727146890727E-2</v>
      </c>
      <c r="I6" s="177">
        <f>+'3. SARC - Calidad Cons LBZ'!G30</f>
        <v>7.3696707788872592E-2</v>
      </c>
      <c r="J6" s="174">
        <f>+'3. SARC - Calidad Cons LBZ'!H30</f>
        <v>5.9960268847597774E-2</v>
      </c>
      <c r="K6" s="174">
        <v>5.6810177544309441E-2</v>
      </c>
      <c r="L6" s="172" t="s">
        <v>1907</v>
      </c>
      <c r="M6" s="170" t="s">
        <v>1921</v>
      </c>
    </row>
    <row r="7" spans="1:13" ht="27.6" hidden="1" x14ac:dyDescent="0.3">
      <c r="A7" s="37" t="s">
        <v>38</v>
      </c>
      <c r="B7" s="171" t="s">
        <v>86</v>
      </c>
      <c r="C7" s="171" t="s">
        <v>1</v>
      </c>
      <c r="D7" s="46" t="s">
        <v>61</v>
      </c>
      <c r="E7" s="164">
        <f>+'6. SARC - Calidad VIVI'!C30</f>
        <v>0</v>
      </c>
      <c r="F7" s="164">
        <f>+'6. SARC - Calidad VIVI'!D30</f>
        <v>0</v>
      </c>
      <c r="G7" s="164">
        <f>+'6. SARC - Calidad VIVI'!E30</f>
        <v>0</v>
      </c>
      <c r="H7" s="164">
        <f>+'6. SARC - Calidad VIVI'!F30</f>
        <v>0</v>
      </c>
      <c r="I7" s="164">
        <f>+'6. SARC - Calidad VIVI'!G30</f>
        <v>0</v>
      </c>
      <c r="J7" s="165">
        <f>+'6. SARC - Calidad VIVI'!H30</f>
        <v>0</v>
      </c>
      <c r="K7" s="165">
        <v>0</v>
      </c>
      <c r="L7" s="172" t="s">
        <v>1917</v>
      </c>
      <c r="M7" s="170" t="s">
        <v>1894</v>
      </c>
    </row>
    <row r="8" spans="1:13" ht="26.4" x14ac:dyDescent="0.3">
      <c r="A8" s="135" t="s">
        <v>1999</v>
      </c>
      <c r="B8" s="144" t="s">
        <v>98</v>
      </c>
      <c r="C8" s="171" t="s">
        <v>36</v>
      </c>
      <c r="D8" s="152" t="s">
        <v>36</v>
      </c>
      <c r="E8" s="174">
        <f>+'7. SARC - Cobertura TOTAL'!C30</f>
        <v>3.6517309768115867E-2</v>
      </c>
      <c r="F8" s="174">
        <f>+'7. SARC - Cobertura TOTAL'!D30</f>
        <v>3.7123347373930679E-2</v>
      </c>
      <c r="G8" s="174">
        <f>+'7. SARC - Cobertura TOTAL'!E30</f>
        <v>3.5866628729040714E-2</v>
      </c>
      <c r="H8" s="174">
        <f>+'7. SARC - Cobertura TOTAL'!F30</f>
        <v>4.5048016713650829E-2</v>
      </c>
      <c r="I8" s="173">
        <f>+'7. SARC - Cobertura TOTAL'!G30</f>
        <v>5.140294617197709E-2</v>
      </c>
      <c r="J8" s="292">
        <f>+'7. SARC - Cobertura TOTAL'!H30</f>
        <v>4.8378393779787296E-2</v>
      </c>
      <c r="K8" s="292">
        <v>4.9319318935057123E-2</v>
      </c>
      <c r="L8" s="172" t="s">
        <v>1894</v>
      </c>
      <c r="M8" s="170" t="s">
        <v>1917</v>
      </c>
    </row>
    <row r="9" spans="1:13" ht="39.6" x14ac:dyDescent="0.3">
      <c r="A9" s="135" t="s">
        <v>1999</v>
      </c>
      <c r="B9" s="144" t="s">
        <v>116</v>
      </c>
      <c r="C9" s="144" t="s">
        <v>73</v>
      </c>
      <c r="D9" s="152" t="s">
        <v>72</v>
      </c>
      <c r="E9" s="177">
        <f>+'30. Cobertura Cartera improduc'!C81</f>
        <v>0.40113647358143006</v>
      </c>
      <c r="F9" s="177">
        <f>+'30. Cobertura Cartera improduc'!D81</f>
        <v>0.48038730041585576</v>
      </c>
      <c r="G9" s="177">
        <f>+'30. Cobertura Cartera improduc'!E81</f>
        <v>0.49508303254350955</v>
      </c>
      <c r="H9" s="177">
        <f>+'30. Cobertura Cartera improduc'!F81</f>
        <v>0.46437143463615738</v>
      </c>
      <c r="I9" s="177">
        <f>+'30. Cobertura Cartera improduc'!G81</f>
        <v>0.48780406659507441</v>
      </c>
      <c r="J9" s="292">
        <f>+'30. Cobertura Cartera improduc'!H81</f>
        <v>0.60636144448964302</v>
      </c>
      <c r="K9" s="292">
        <v>0.58585668491214471</v>
      </c>
      <c r="L9" s="172" t="s">
        <v>1905</v>
      </c>
      <c r="M9" s="170" t="s">
        <v>1904</v>
      </c>
    </row>
    <row r="10" spans="1:13" ht="26.4" x14ac:dyDescent="0.3">
      <c r="A10" s="37" t="s">
        <v>1999</v>
      </c>
      <c r="B10" s="171" t="s">
        <v>87</v>
      </c>
      <c r="C10" s="171" t="s">
        <v>53</v>
      </c>
      <c r="D10" s="46" t="s">
        <v>2</v>
      </c>
      <c r="E10" s="177">
        <f>+'7. SARC - Cobertura consumo'!C46</f>
        <v>0.29574132989635354</v>
      </c>
      <c r="F10" s="174">
        <f>+'7. SARC - Cobertura consumo'!D46</f>
        <v>0.3756264437113474</v>
      </c>
      <c r="G10" s="174">
        <f>+'7. SARC - Cobertura consumo'!E46</f>
        <v>0.37031129122695261</v>
      </c>
      <c r="H10" s="174">
        <f>+'7. SARC - Cobertura consumo'!F46</f>
        <v>0.37458206785865161</v>
      </c>
      <c r="I10" s="174">
        <f>+'7. SARC - Cobertura consumo'!G46</f>
        <v>0.42711650871945539</v>
      </c>
      <c r="J10" s="174">
        <f>+'7. SARC - Cobertura consumo'!H46</f>
        <v>0.47448266053584937</v>
      </c>
      <c r="K10" s="173">
        <v>0.51733407011790988</v>
      </c>
      <c r="L10" s="172" t="s">
        <v>1900</v>
      </c>
      <c r="M10" s="170" t="s">
        <v>1899</v>
      </c>
    </row>
    <row r="11" spans="1:13" ht="27.6" hidden="1" x14ac:dyDescent="0.3">
      <c r="A11" s="37" t="s">
        <v>38</v>
      </c>
      <c r="B11" s="171" t="s">
        <v>91</v>
      </c>
      <c r="C11" s="171" t="s">
        <v>53</v>
      </c>
      <c r="D11" s="46" t="s">
        <v>2</v>
      </c>
      <c r="E11" s="164">
        <f>+'8. SARC - Cobertura VIVI'!C33</f>
        <v>0</v>
      </c>
      <c r="F11" s="164">
        <f>+'8. SARC - Cobertura VIVI'!D33</f>
        <v>0</v>
      </c>
      <c r="G11" s="164">
        <f>+'8. SARC - Cobertura VIVI'!E33</f>
        <v>0</v>
      </c>
      <c r="H11" s="164">
        <f>+'8. SARC - Cobertura VIVI'!F33</f>
        <v>0</v>
      </c>
      <c r="I11" s="164">
        <f>+'8. SARC - Cobertura VIVI'!G33</f>
        <v>0</v>
      </c>
      <c r="J11" s="165">
        <f>+'8. SARC - Cobertura VIVI'!H33</f>
        <v>0</v>
      </c>
      <c r="K11" s="165">
        <v>0</v>
      </c>
      <c r="L11" s="172" t="s">
        <v>1900</v>
      </c>
      <c r="M11" s="170" t="s">
        <v>1898</v>
      </c>
    </row>
    <row r="12" spans="1:13" ht="26.4" x14ac:dyDescent="0.3">
      <c r="A12" s="54" t="s">
        <v>1999</v>
      </c>
      <c r="B12" s="171" t="s">
        <v>89</v>
      </c>
      <c r="C12" s="171" t="s">
        <v>33</v>
      </c>
      <c r="D12" s="46" t="s">
        <v>3</v>
      </c>
      <c r="E12" s="164"/>
      <c r="F12" s="173">
        <f>+'9. SARC - Crecim Cartera BRUTA'!C22</f>
        <v>9.1415332435451635E-2</v>
      </c>
      <c r="G12" s="173">
        <f>+'9. SARC - Crecim Cartera BRUTA'!D22</f>
        <v>9.5489565577422386E-2</v>
      </c>
      <c r="H12" s="177">
        <f>+'9. SARC - Crecim Cartera BRUTA'!E22</f>
        <v>-1.7397081694378036E-3</v>
      </c>
      <c r="I12" s="173">
        <f>+'9. SARC - Crecim Cartera BRUTA'!F22</f>
        <v>0.23781694397163866</v>
      </c>
      <c r="J12" s="174">
        <f>+'9. SARC - Crecim Cartera BRUTA'!G22</f>
        <v>1.5769686132784955E-2</v>
      </c>
      <c r="K12" s="174">
        <v>1.0478169955088434E-2</v>
      </c>
      <c r="L12" s="172" t="s">
        <v>1934</v>
      </c>
      <c r="M12" s="170" t="s">
        <v>1893</v>
      </c>
    </row>
    <row r="13" spans="1:13" ht="27.6" hidden="1" x14ac:dyDescent="0.3">
      <c r="A13" s="54" t="s">
        <v>38</v>
      </c>
      <c r="B13" s="171" t="s">
        <v>1427</v>
      </c>
      <c r="C13" s="171" t="s">
        <v>1428</v>
      </c>
      <c r="D13" s="46" t="s">
        <v>4</v>
      </c>
      <c r="E13" s="164"/>
      <c r="F13" s="164">
        <f>+'10. SARC - Crecim CONS sin LBZ'!C11</f>
        <v>0</v>
      </c>
      <c r="G13" s="164">
        <f>+'10. SARC - Crecim CONS sin LBZ'!D11</f>
        <v>0</v>
      </c>
      <c r="H13" s="164">
        <f>+'10. SARC - Crecim CONS sin LBZ'!E11</f>
        <v>0</v>
      </c>
      <c r="I13" s="164">
        <f>+'10. SARC - Crecim CONS sin LBZ'!F11</f>
        <v>0</v>
      </c>
      <c r="J13" s="165">
        <f>+'10. SARC - Crecim CONS sin LBZ'!G11</f>
        <v>0</v>
      </c>
      <c r="K13" s="165">
        <v>0</v>
      </c>
      <c r="L13" s="172" t="s">
        <v>1895</v>
      </c>
      <c r="M13" s="170" t="s">
        <v>1893</v>
      </c>
    </row>
    <row r="14" spans="1:13" ht="27.6" hidden="1" x14ac:dyDescent="0.3">
      <c r="A14" s="54" t="s">
        <v>38</v>
      </c>
      <c r="B14" s="171" t="s">
        <v>1429</v>
      </c>
      <c r="C14" s="171" t="s">
        <v>1430</v>
      </c>
      <c r="D14" s="46" t="s">
        <v>4</v>
      </c>
      <c r="E14" s="164"/>
      <c r="F14" s="173">
        <f>+'11. SARC Crecim Cons LBZ'!C16</f>
        <v>9.1415332435451635E-2</v>
      </c>
      <c r="G14" s="173">
        <f>+'11. SARC Crecim Cons LBZ'!D16</f>
        <v>9.5489565577422386E-2</v>
      </c>
      <c r="H14" s="177">
        <f>+'11. SARC Crecim Cons LBZ'!E16</f>
        <v>-1.7397081694378036E-3</v>
      </c>
      <c r="I14" s="173">
        <f>+'11. SARC Crecim Cons LBZ'!F16</f>
        <v>0.23781694397163866</v>
      </c>
      <c r="J14" s="174">
        <f>+'11. SARC Crecim Cons LBZ'!G16</f>
        <v>1.5769686132784955E-2</v>
      </c>
      <c r="K14" s="174">
        <v>1.0478169955088434E-2</v>
      </c>
      <c r="L14" s="172" t="s">
        <v>1895</v>
      </c>
      <c r="M14" s="170" t="s">
        <v>1893</v>
      </c>
    </row>
    <row r="15" spans="1:13" ht="27.6" hidden="1" x14ac:dyDescent="0.3">
      <c r="A15" s="54" t="s">
        <v>38</v>
      </c>
      <c r="B15" s="171" t="s">
        <v>1435</v>
      </c>
      <c r="C15" s="171" t="s">
        <v>1436</v>
      </c>
      <c r="D15" s="46" t="s">
        <v>4</v>
      </c>
      <c r="E15" s="164"/>
      <c r="F15" s="164">
        <f>+'14. SARC Crecim VIVI'!C16</f>
        <v>0</v>
      </c>
      <c r="G15" s="164">
        <f>+'14. SARC Crecim VIVI'!D16</f>
        <v>0</v>
      </c>
      <c r="H15" s="164">
        <f>+'14. SARC Crecim VIVI'!E16</f>
        <v>0</v>
      </c>
      <c r="I15" s="164">
        <f>+'14. SARC Crecim VIVI'!F16</f>
        <v>0</v>
      </c>
      <c r="J15" s="165">
        <f>+'14. SARC Crecim VIVI'!G16</f>
        <v>0</v>
      </c>
      <c r="K15" s="165">
        <v>0</v>
      </c>
      <c r="L15" s="172" t="s">
        <v>1895</v>
      </c>
      <c r="M15" s="170" t="s">
        <v>1893</v>
      </c>
    </row>
    <row r="16" spans="1:13" ht="26.4" x14ac:dyDescent="0.3">
      <c r="A16" s="54" t="s">
        <v>1999</v>
      </c>
      <c r="B16" s="171" t="s">
        <v>1437</v>
      </c>
      <c r="C16" s="171" t="s">
        <v>1438</v>
      </c>
      <c r="D16" s="46" t="s">
        <v>64</v>
      </c>
      <c r="E16" s="164"/>
      <c r="F16" s="173">
        <f>+'15. SARC Crecim mora'!C61</f>
        <v>-0.10975770968214293</v>
      </c>
      <c r="G16" s="174">
        <f>+'15. SARC Crecim mora'!D61</f>
        <v>2.9138726990282748E-2</v>
      </c>
      <c r="H16" s="177">
        <f>+'15. SARC Crecim mora'!E61</f>
        <v>0.55528374759569776</v>
      </c>
      <c r="I16" s="177">
        <f>+'15. SARC Crecim mora'!F61</f>
        <v>0.35937241308630519</v>
      </c>
      <c r="J16" s="173">
        <f>+'15. SARC Crecim mora'!G61</f>
        <v>-0.17356113597033818</v>
      </c>
      <c r="K16" s="173">
        <v>-0.22105822685792931</v>
      </c>
      <c r="L16" s="172" t="s">
        <v>1893</v>
      </c>
      <c r="M16" s="170" t="s">
        <v>1906</v>
      </c>
    </row>
    <row r="17" spans="1:19" ht="40.799999999999997" hidden="1" x14ac:dyDescent="0.3">
      <c r="A17" s="54" t="s">
        <v>38</v>
      </c>
      <c r="B17" s="171" t="s">
        <v>1439</v>
      </c>
      <c r="C17" s="171" t="s">
        <v>1440</v>
      </c>
      <c r="D17" s="46" t="s">
        <v>65</v>
      </c>
      <c r="E17" s="164"/>
      <c r="F17" s="164">
        <f>+'16. SARC &gt; mora Cons SIN LBZ'!C17</f>
        <v>0</v>
      </c>
      <c r="G17" s="164">
        <f>+'16. SARC &gt; mora Cons SIN LBZ'!D17</f>
        <v>0</v>
      </c>
      <c r="H17" s="164">
        <f>+'16. SARC &gt; mora Cons SIN LBZ'!E17</f>
        <v>0</v>
      </c>
      <c r="I17" s="164">
        <f>+'16. SARC &gt; mora Cons SIN LBZ'!F17</f>
        <v>0</v>
      </c>
      <c r="J17" s="165">
        <f>+'16. SARC &gt; mora Cons SIN LBZ'!G17</f>
        <v>0</v>
      </c>
      <c r="K17" s="165">
        <v>0</v>
      </c>
      <c r="L17" s="172" t="s">
        <v>1895</v>
      </c>
      <c r="M17" s="170" t="s">
        <v>1893</v>
      </c>
    </row>
    <row r="18" spans="1:19" ht="30.6" hidden="1" x14ac:dyDescent="0.3">
      <c r="A18" s="54" t="s">
        <v>38</v>
      </c>
      <c r="B18" s="171" t="s">
        <v>1441</v>
      </c>
      <c r="C18" s="171" t="s">
        <v>1442</v>
      </c>
      <c r="D18" s="46" t="s">
        <v>66</v>
      </c>
      <c r="E18" s="164"/>
      <c r="F18" s="173">
        <f>+'17. SARC &gt; mora Cons LBZ'!C21</f>
        <v>-0.10975770968214293</v>
      </c>
      <c r="G18" s="174">
        <f>+'17. SARC &gt; mora Cons LBZ'!D21</f>
        <v>2.9138726990282748E-2</v>
      </c>
      <c r="H18" s="177">
        <f>+'17. SARC &gt; mora Cons LBZ'!E21</f>
        <v>0.55528374759569776</v>
      </c>
      <c r="I18" s="177">
        <f>+'17. SARC &gt; mora Cons LBZ'!F21</f>
        <v>0.35937241308630519</v>
      </c>
      <c r="J18" s="173">
        <f>+'17. SARC &gt; mora Cons LBZ'!G21</f>
        <v>-0.17356113597033818</v>
      </c>
      <c r="K18" s="173">
        <v>-0.22105822685792931</v>
      </c>
      <c r="L18" s="172" t="s">
        <v>1895</v>
      </c>
      <c r="M18" s="170" t="s">
        <v>1893</v>
      </c>
    </row>
    <row r="19" spans="1:19" ht="30.6" hidden="1" x14ac:dyDescent="0.3">
      <c r="A19" s="54" t="s">
        <v>38</v>
      </c>
      <c r="B19" s="171" t="s">
        <v>1447</v>
      </c>
      <c r="C19" s="171" t="s">
        <v>1448</v>
      </c>
      <c r="D19" s="46" t="s">
        <v>66</v>
      </c>
      <c r="E19" s="164"/>
      <c r="F19" s="164">
        <f>+'20. SARC &gt; mora VIVI'!C21</f>
        <v>0</v>
      </c>
      <c r="G19" s="164">
        <f>+'20. SARC &gt; mora VIVI'!D21</f>
        <v>0</v>
      </c>
      <c r="H19" s="164">
        <f>+'20. SARC &gt; mora VIVI'!E21</f>
        <v>0</v>
      </c>
      <c r="I19" s="164">
        <f>+'20. SARC &gt; mora VIVI'!F21</f>
        <v>0</v>
      </c>
      <c r="J19" s="165">
        <f>+'20. SARC &gt; mora VIVI'!G21</f>
        <v>0</v>
      </c>
      <c r="K19" s="165">
        <v>0</v>
      </c>
      <c r="L19" s="172" t="s">
        <v>1895</v>
      </c>
      <c r="M19" s="170" t="s">
        <v>1893</v>
      </c>
    </row>
    <row r="20" spans="1:19" ht="39.6" hidden="1" x14ac:dyDescent="0.3">
      <c r="A20" s="58" t="s">
        <v>39</v>
      </c>
      <c r="B20" s="171" t="s">
        <v>108</v>
      </c>
      <c r="C20" s="171" t="s">
        <v>109</v>
      </c>
      <c r="D20" s="46" t="s">
        <v>110</v>
      </c>
      <c r="E20" s="164">
        <f>+'21. LIQUIDEZ - ALN vs Dep CP'!C36</f>
        <v>0</v>
      </c>
      <c r="F20" s="164">
        <f>+'21. LIQUIDEZ - ALN vs Dep CP'!D36</f>
        <v>0</v>
      </c>
      <c r="G20" s="164">
        <f>+'21. LIQUIDEZ - ALN vs Dep CP'!E36</f>
        <v>0</v>
      </c>
      <c r="H20" s="164">
        <f>+'21. LIQUIDEZ - ALN vs Dep CP'!F36</f>
        <v>0</v>
      </c>
      <c r="I20" s="164">
        <f>+'21. LIQUIDEZ - ALN vs Dep CP'!G36</f>
        <v>0</v>
      </c>
      <c r="J20" s="165">
        <f>+'21. LIQUIDEZ - ALN vs Dep CP'!H36</f>
        <v>0</v>
      </c>
      <c r="K20" s="165">
        <v>0</v>
      </c>
      <c r="L20" s="172" t="s">
        <v>1897</v>
      </c>
      <c r="M20" s="170" t="s">
        <v>1898</v>
      </c>
    </row>
    <row r="21" spans="1:19" ht="27.6" x14ac:dyDescent="0.3">
      <c r="A21" s="58" t="s">
        <v>39</v>
      </c>
      <c r="B21" s="171" t="s">
        <v>94</v>
      </c>
      <c r="C21" s="171" t="s">
        <v>69</v>
      </c>
      <c r="D21" s="46" t="s">
        <v>31</v>
      </c>
      <c r="E21" s="173">
        <f>+'23. Concentracion cartera'!C21</f>
        <v>0</v>
      </c>
      <c r="F21" s="173">
        <f>+'23. Concentracion cartera'!D21</f>
        <v>0</v>
      </c>
      <c r="G21" s="173">
        <f>+'23. Concentracion cartera'!E21</f>
        <v>0</v>
      </c>
      <c r="H21" s="173">
        <f>+'23. Concentracion cartera'!F21</f>
        <v>0</v>
      </c>
      <c r="I21" s="173">
        <f>+'23. Concentracion cartera'!G21</f>
        <v>0</v>
      </c>
      <c r="J21" s="281">
        <f>+'23. Concentracion cartera'!H21</f>
        <v>1.2997872792444102E-2</v>
      </c>
      <c r="K21" s="281">
        <v>9.5746365931176167E-3</v>
      </c>
      <c r="L21" s="172" t="s">
        <v>2687</v>
      </c>
      <c r="M21" s="170" t="s">
        <v>1934</v>
      </c>
    </row>
    <row r="22" spans="1:19" ht="20.399999999999999" hidden="1" x14ac:dyDescent="0.3">
      <c r="A22" s="68" t="s">
        <v>41</v>
      </c>
      <c r="B22" s="144" t="s">
        <v>34</v>
      </c>
      <c r="C22" s="144" t="s">
        <v>10</v>
      </c>
      <c r="D22" s="152" t="s">
        <v>11</v>
      </c>
      <c r="E22" s="164"/>
      <c r="F22" s="164"/>
      <c r="G22" s="164"/>
      <c r="H22" s="164"/>
      <c r="I22" s="164"/>
      <c r="J22" s="165">
        <f>+'26. solvencia - solidez'!C13</f>
        <v>0.24000752015361235</v>
      </c>
      <c r="K22" s="165">
        <v>0.24275036206928097</v>
      </c>
      <c r="L22" s="172" t="s">
        <v>1918</v>
      </c>
      <c r="M22" s="170" t="s">
        <v>1909</v>
      </c>
    </row>
    <row r="23" spans="1:19" ht="39.6" x14ac:dyDescent="0.3">
      <c r="A23" s="68" t="s">
        <v>2000</v>
      </c>
      <c r="B23" s="144" t="s">
        <v>133</v>
      </c>
      <c r="C23" s="144" t="s">
        <v>134</v>
      </c>
      <c r="D23" s="152" t="s">
        <v>135</v>
      </c>
      <c r="E23" s="173">
        <f>+'27. Irreduc  Total'!C9</f>
        <v>0.35476142029184121</v>
      </c>
      <c r="F23" s="174">
        <f>+'27. Irreduc  Total'!D9</f>
        <v>0.57588391081246826</v>
      </c>
      <c r="G23" s="174">
        <f>+'27. Irreduc  Total'!E9</f>
        <v>0.55431174144236905</v>
      </c>
      <c r="H23" s="174">
        <f>+'27. Irreduc  Total'!F9</f>
        <v>0.52996129447443241</v>
      </c>
      <c r="I23" s="174">
        <f>+'27. Irreduc  Total'!G9</f>
        <v>0.51098956499262849</v>
      </c>
      <c r="J23" s="174">
        <f>+'27. Irreduc  Total'!H9</f>
        <v>0.50398127206035959</v>
      </c>
      <c r="K23" s="174">
        <v>0.50729233381998806</v>
      </c>
      <c r="L23" s="172" t="s">
        <v>1904</v>
      </c>
      <c r="M23" s="170" t="s">
        <v>1905</v>
      </c>
    </row>
    <row r="24" spans="1:19" ht="26.4" x14ac:dyDescent="0.3">
      <c r="A24" s="68" t="s">
        <v>2000</v>
      </c>
      <c r="B24" s="144" t="s">
        <v>96</v>
      </c>
      <c r="C24" s="144" t="s">
        <v>12</v>
      </c>
      <c r="D24" s="152" t="s">
        <v>13</v>
      </c>
      <c r="E24" s="173">
        <f>+'28. Capital institucional'!C16</f>
        <v>0.15487971139558149</v>
      </c>
      <c r="F24" s="173">
        <f>+'28. Capital institucional'!D16</f>
        <v>0.16076570620295438</v>
      </c>
      <c r="G24" s="173">
        <f>+'28. Capital institucional'!E16</f>
        <v>0.17089277878392931</v>
      </c>
      <c r="H24" s="173">
        <f>+'28. Capital institucional'!F16</f>
        <v>0.20101486086138878</v>
      </c>
      <c r="I24" s="173">
        <f>+'28. Capital institucional'!G16</f>
        <v>0.18994154028224089</v>
      </c>
      <c r="J24" s="173">
        <f>+'28. Capital institucional'!H16</f>
        <v>0.20509304002021164</v>
      </c>
      <c r="K24" s="173">
        <v>0.20617334668263862</v>
      </c>
      <c r="L24" s="172" t="s">
        <v>1906</v>
      </c>
      <c r="M24" s="170" t="s">
        <v>1907</v>
      </c>
      <c r="N24" s="35" t="s">
        <v>2626</v>
      </c>
      <c r="P24" s="321"/>
    </row>
    <row r="25" spans="1:19" x14ac:dyDescent="0.3">
      <c r="A25" s="135" t="s">
        <v>2000</v>
      </c>
      <c r="B25" s="144" t="s">
        <v>99</v>
      </c>
      <c r="C25" s="171" t="s">
        <v>37</v>
      </c>
      <c r="D25" s="152" t="s">
        <v>15</v>
      </c>
      <c r="E25" s="174">
        <f>+'29. Activo productivo'!C43</f>
        <v>0.84029677178834261</v>
      </c>
      <c r="F25" s="173">
        <f>+'29. Activo productivo'!D43</f>
        <v>0.85307918333598864</v>
      </c>
      <c r="G25" s="173">
        <f>+'29. Activo productivo'!E43</f>
        <v>0.86899619660065841</v>
      </c>
      <c r="H25" s="174">
        <f>+'29. Activo productivo'!F43</f>
        <v>0.81554105167553992</v>
      </c>
      <c r="I25" s="173">
        <f>+'29. Activo productivo'!G43</f>
        <v>0.88652663593473713</v>
      </c>
      <c r="J25" s="173">
        <f>+'29. Activo productivo'!H43</f>
        <v>0.87266223207662874</v>
      </c>
      <c r="K25" s="173">
        <v>0.86894931942533871</v>
      </c>
      <c r="L25" s="172" t="s">
        <v>1929</v>
      </c>
      <c r="M25" s="170" t="s">
        <v>1908</v>
      </c>
      <c r="P25" s="321"/>
      <c r="Q25" s="326"/>
      <c r="S25" s="326"/>
    </row>
    <row r="26" spans="1:19" x14ac:dyDescent="0.3">
      <c r="A26" s="68" t="s">
        <v>2000</v>
      </c>
      <c r="B26" s="144" t="s">
        <v>7</v>
      </c>
      <c r="C26" s="144" t="s">
        <v>7</v>
      </c>
      <c r="D26" s="152" t="s">
        <v>2653</v>
      </c>
      <c r="E26" s="173">
        <f>+'25. Quebranto patrimonial'!C11</f>
        <v>1.4146167728632852</v>
      </c>
      <c r="F26" s="173">
        <f>+'25. Quebranto patrimonial'!D11</f>
        <v>1.4350419389793896</v>
      </c>
      <c r="G26" s="173">
        <f>+'25. Quebranto patrimonial'!E11</f>
        <v>1.4325549107907387</v>
      </c>
      <c r="H26" s="173">
        <f>+'25. Quebranto patrimonial'!F11</f>
        <v>1.403625134167177</v>
      </c>
      <c r="I26" s="173">
        <f>+'25. Quebranto patrimonial'!G11</f>
        <v>1.4103625491347598</v>
      </c>
      <c r="J26" s="173">
        <f>+'25. Quebranto patrimonial'!H11</f>
        <v>1.423433717056847</v>
      </c>
      <c r="K26" s="173">
        <v>1.3990507614143526</v>
      </c>
      <c r="L26" s="172" t="s">
        <v>1903</v>
      </c>
      <c r="M26" s="170" t="s">
        <v>1902</v>
      </c>
      <c r="N26" s="35" t="s">
        <v>2626</v>
      </c>
      <c r="P26" s="325"/>
    </row>
    <row r="27" spans="1:19" ht="40.799999999999997" x14ac:dyDescent="0.3">
      <c r="A27" s="38" t="s">
        <v>2032</v>
      </c>
      <c r="B27" s="144" t="s">
        <v>2617</v>
      </c>
      <c r="C27" s="144" t="s">
        <v>2614</v>
      </c>
      <c r="D27" s="152" t="s">
        <v>2615</v>
      </c>
      <c r="E27" s="174">
        <f>+'0. ALN sobre aportes y pasivos'!C21</f>
        <v>8.5835641048563963E-2</v>
      </c>
      <c r="F27" s="174">
        <f>+'0. ALN sobre aportes y pasivos'!D21</f>
        <v>9.1250828532857112E-2</v>
      </c>
      <c r="G27" s="173">
        <f>+'0. ALN sobre aportes y pasivos'!E21</f>
        <v>0.10685809607328618</v>
      </c>
      <c r="H27" s="173">
        <f>+'0. ALN sobre aportes y pasivos'!F21</f>
        <v>0.19527978175569832</v>
      </c>
      <c r="I27" s="174">
        <f>+'0. ALN sobre aportes y pasivos'!G21</f>
        <v>9.279952984297149E-2</v>
      </c>
      <c r="J27" s="173">
        <f>+'0. ALN sobre aportes y pasivos'!H21</f>
        <v>0.12173832703689444</v>
      </c>
      <c r="K27" s="173">
        <v>0.12050089410510013</v>
      </c>
      <c r="L27" s="172" t="s">
        <v>1906</v>
      </c>
      <c r="M27" s="170" t="s">
        <v>2616</v>
      </c>
    </row>
    <row r="28" spans="1:19" ht="39.6" x14ac:dyDescent="0.3">
      <c r="A28" s="38" t="s">
        <v>2000</v>
      </c>
      <c r="B28" s="144" t="s">
        <v>2618</v>
      </c>
      <c r="C28" s="144" t="s">
        <v>2619</v>
      </c>
      <c r="D28" s="152" t="s">
        <v>2620</v>
      </c>
      <c r="E28" s="173">
        <f>+'0. Estructura financiera'!C21</f>
        <v>1.2513676680347543</v>
      </c>
      <c r="F28" s="173">
        <f>+'0. Estructura financiera'!D21</f>
        <v>1.29750892527284</v>
      </c>
      <c r="G28" s="173">
        <f>+'0. Estructura financiera'!E21</f>
        <v>1.3491363024079197</v>
      </c>
      <c r="H28" s="173">
        <f>+'0. Estructura financiera'!F21</f>
        <v>1.3383909384022237</v>
      </c>
      <c r="I28" s="173">
        <f>+'0. Estructura financiera'!G21</f>
        <v>1.3588587609331542</v>
      </c>
      <c r="J28" s="173">
        <f>+'0. Estructura financiera'!H21</f>
        <v>1.3822397208597779</v>
      </c>
      <c r="K28" s="173">
        <v>1.3640635601899087</v>
      </c>
      <c r="L28" s="172" t="s">
        <v>1903</v>
      </c>
      <c r="M28" s="170" t="s">
        <v>1902</v>
      </c>
      <c r="O28" s="319"/>
    </row>
    <row r="29" spans="1:19" ht="39.6" x14ac:dyDescent="0.3">
      <c r="A29" s="38" t="s">
        <v>2000</v>
      </c>
      <c r="B29" s="144" t="s">
        <v>2622</v>
      </c>
      <c r="C29" s="144" t="s">
        <v>2623</v>
      </c>
      <c r="D29" s="152" t="s">
        <v>2624</v>
      </c>
      <c r="E29" s="177">
        <f>+'0. rentabilidad de las inversio'!C15</f>
        <v>9.5219729480968318E-4</v>
      </c>
      <c r="F29" s="177">
        <f>+'0. rentabilidad de las inversio'!D15</f>
        <v>0</v>
      </c>
      <c r="G29" s="177">
        <f>+'0. rentabilidad de las inversio'!E15</f>
        <v>0</v>
      </c>
      <c r="H29" s="174">
        <f>+'0. rentabilidad de las inversio'!F15</f>
        <v>1.645995154290782E-2</v>
      </c>
      <c r="I29" s="174">
        <f>+'0. rentabilidad de las inversio'!G15</f>
        <v>1.668026752899365E-2</v>
      </c>
      <c r="J29" s="174">
        <f>+'0. rentabilidad de las inversio'!H15</f>
        <v>1.0330995107335577E-2</v>
      </c>
      <c r="K29" s="174">
        <v>8.9635167693973491E-3</v>
      </c>
      <c r="L29" s="172" t="s">
        <v>1895</v>
      </c>
      <c r="M29" s="170" t="s">
        <v>2661</v>
      </c>
    </row>
    <row r="30" spans="1:19" ht="39.6" x14ac:dyDescent="0.3">
      <c r="A30" s="135" t="s">
        <v>2000</v>
      </c>
      <c r="B30" s="144" t="s">
        <v>2625</v>
      </c>
      <c r="C30" s="144" t="s">
        <v>2627</v>
      </c>
      <c r="D30" s="152" t="s">
        <v>2628</v>
      </c>
      <c r="E30" s="173">
        <f>+'33. Endeudamiento bancario'!C9</f>
        <v>7.0811534617708394E-2</v>
      </c>
      <c r="F30" s="173">
        <f>+'33. Endeudamiento bancario'!D9</f>
        <v>4.3482251810301492E-2</v>
      </c>
      <c r="G30" s="173">
        <f>+'33. Endeudamiento bancario'!E9</f>
        <v>2.5944642111319857E-2</v>
      </c>
      <c r="H30" s="173">
        <f>+'33. Endeudamiento bancario'!F9</f>
        <v>3.1433061302734624E-3</v>
      </c>
      <c r="I30" s="173">
        <f>+'33. Endeudamiento bancario'!G9</f>
        <v>1.9548628467472424E-2</v>
      </c>
      <c r="J30" s="281">
        <f>+'33. Endeudamiento bancario'!H9</f>
        <v>1.1781097777296566E-2</v>
      </c>
      <c r="K30" s="281">
        <v>1.3940225682350484E-2</v>
      </c>
      <c r="L30" s="172" t="s">
        <v>1909</v>
      </c>
      <c r="M30" s="170" t="s">
        <v>1896</v>
      </c>
      <c r="N30" s="35" t="s">
        <v>2626</v>
      </c>
    </row>
    <row r="31" spans="1:19" ht="20.399999999999999" x14ac:dyDescent="0.3">
      <c r="A31" s="135" t="s">
        <v>2000</v>
      </c>
      <c r="B31" s="144" t="s">
        <v>103</v>
      </c>
      <c r="C31" s="144" t="s">
        <v>56</v>
      </c>
      <c r="D31" s="152" t="s">
        <v>2660</v>
      </c>
      <c r="E31" s="174">
        <f>+'34. Estructura de Balance'!C46</f>
        <v>1.1858832016884018</v>
      </c>
      <c r="F31" s="173">
        <f>+'34. Estructura de Balance'!D46</f>
        <v>1.2312115402842294</v>
      </c>
      <c r="G31" s="173">
        <f>+'34. Estructura de Balance'!E46</f>
        <v>1.2636980750399762</v>
      </c>
      <c r="H31" s="173">
        <f>+'34. Estructura de Balance'!F46</f>
        <v>1.1790052824035251</v>
      </c>
      <c r="I31" s="173">
        <f>+'34. Estructura de Balance'!G46</f>
        <v>1.2684382769019649</v>
      </c>
      <c r="J31" s="173">
        <f>+'34. Estructura de Balance'!H46</f>
        <v>1.2739241967201516</v>
      </c>
      <c r="K31" s="173">
        <v>1.2671145833368931</v>
      </c>
      <c r="L31" s="172" t="s">
        <v>1903</v>
      </c>
      <c r="M31" s="170" t="s">
        <v>1902</v>
      </c>
      <c r="N31" s="35" t="s">
        <v>2626</v>
      </c>
    </row>
    <row r="32" spans="1:19" ht="20.399999999999999" x14ac:dyDescent="0.3">
      <c r="A32" s="135" t="s">
        <v>1996</v>
      </c>
      <c r="B32" s="144" t="s">
        <v>101</v>
      </c>
      <c r="C32" s="144" t="s">
        <v>35</v>
      </c>
      <c r="D32" s="152" t="s">
        <v>77</v>
      </c>
      <c r="E32" s="173">
        <f>+'32. Margen Operacional'!C17</f>
        <v>0.50887377041060677</v>
      </c>
      <c r="F32" s="173">
        <f>+'32. Margen Operacional'!D17</f>
        <v>0.59344467716493154</v>
      </c>
      <c r="G32" s="173">
        <f>+'32. Margen Operacional'!E17</f>
        <v>0.58173013455882883</v>
      </c>
      <c r="H32" s="173">
        <f>+'32. Margen Operacional'!F17</f>
        <v>0.44807708308465016</v>
      </c>
      <c r="I32" s="173">
        <f>+'32. Margen Operacional'!G17</f>
        <v>0.59391723303725008</v>
      </c>
      <c r="J32" s="173">
        <f>+'32. Margen Operacional'!H17</f>
        <v>0.69413269861279581</v>
      </c>
      <c r="K32" s="173">
        <v>0.71494097834056569</v>
      </c>
      <c r="L32" s="172" t="s">
        <v>1896</v>
      </c>
      <c r="M32" s="170" t="s">
        <v>1909</v>
      </c>
    </row>
    <row r="33" spans="1:13" ht="39.6" x14ac:dyDescent="0.3">
      <c r="A33" s="135" t="s">
        <v>1996</v>
      </c>
      <c r="B33" s="144" t="s">
        <v>2655</v>
      </c>
      <c r="C33" s="144" t="s">
        <v>2654</v>
      </c>
      <c r="D33" s="152" t="s">
        <v>2658</v>
      </c>
      <c r="E33" s="174">
        <f>+'0.margen operacional depurado'!C22</f>
        <v>0.58374686123936737</v>
      </c>
      <c r="F33" s="173">
        <f>+'0.margen operacional depurado'!D22</f>
        <v>0.67400170370324208</v>
      </c>
      <c r="G33" s="173">
        <f>+'0.margen operacional depurado'!E22</f>
        <v>0.66972038991603944</v>
      </c>
      <c r="H33" s="173">
        <f>+'0.margen operacional depurado'!F22</f>
        <v>0.65951433411114313</v>
      </c>
      <c r="I33" s="173">
        <f>+'0.margen operacional depurado'!G22</f>
        <v>0.74836425862292943</v>
      </c>
      <c r="J33" s="173">
        <f>+'0.margen operacional depurado'!H22</f>
        <v>0.75029981398801981</v>
      </c>
      <c r="K33" s="173">
        <v>0.76586660071397272</v>
      </c>
      <c r="L33" s="172" t="s">
        <v>2659</v>
      </c>
      <c r="M33" s="170" t="s">
        <v>1904</v>
      </c>
    </row>
    <row r="34" spans="1:13" ht="39.6" x14ac:dyDescent="0.3">
      <c r="A34" s="65" t="s">
        <v>1996</v>
      </c>
      <c r="B34" s="171" t="s">
        <v>95</v>
      </c>
      <c r="C34" s="144" t="s">
        <v>5</v>
      </c>
      <c r="D34" s="46" t="s">
        <v>70</v>
      </c>
      <c r="E34" s="174">
        <f>+'24. Eficiencia operativa'!C18</f>
        <v>0.49112622958939323</v>
      </c>
      <c r="F34" s="174">
        <f>+'24. Eficiencia operativa'!D18</f>
        <v>0.40655532283506851</v>
      </c>
      <c r="G34" s="174">
        <f>+'24. Eficiencia operativa'!E18</f>
        <v>0.41826986544117123</v>
      </c>
      <c r="H34" s="177">
        <f>+'24. Eficiencia operativa'!F18</f>
        <v>0.55192291691534989</v>
      </c>
      <c r="I34" s="174">
        <f>+'24. Eficiencia operativa'!G18</f>
        <v>0.40608276696274986</v>
      </c>
      <c r="J34" s="173">
        <f>+'24. Eficiencia operativa'!H18</f>
        <v>0.30586730138720419</v>
      </c>
      <c r="K34" s="173">
        <v>0.28505902165943431</v>
      </c>
      <c r="L34" s="172" t="s">
        <v>2648</v>
      </c>
      <c r="M34" s="170" t="s">
        <v>1900</v>
      </c>
    </row>
    <row r="35" spans="1:13" ht="52.8" x14ac:dyDescent="0.3">
      <c r="A35" s="65" t="s">
        <v>1996</v>
      </c>
      <c r="B35" s="171" t="s">
        <v>2645</v>
      </c>
      <c r="C35" s="144" t="s">
        <v>2646</v>
      </c>
      <c r="D35" s="46" t="s">
        <v>2647</v>
      </c>
      <c r="E35" s="177">
        <f>+'0. Eficiencia operativa depurad'!C20</f>
        <v>0.4290044766174631</v>
      </c>
      <c r="F35" s="174">
        <f>+'0. Eficiencia operativa depurad'!D20</f>
        <v>0.35247934204993431</v>
      </c>
      <c r="G35" s="174">
        <f>+'0. Eficiencia operativa depurad'!E20</f>
        <v>0.33253968507234938</v>
      </c>
      <c r="H35" s="174">
        <f>+'0. Eficiencia operativa depurad'!F20</f>
        <v>0.36752787237020451</v>
      </c>
      <c r="I35" s="173">
        <f>+'0. Eficiencia operativa depurad'!G20</f>
        <v>0.25588286624170725</v>
      </c>
      <c r="J35" s="173">
        <f>+'0. Eficiencia operativa depurad'!H20</f>
        <v>0.28169266021566802</v>
      </c>
      <c r="K35" s="173">
        <v>0.27188790974642379</v>
      </c>
      <c r="L35" s="172" t="s">
        <v>1899</v>
      </c>
      <c r="M35" s="170" t="s">
        <v>1901</v>
      </c>
    </row>
    <row r="36" spans="1:13" ht="26.4" x14ac:dyDescent="0.3">
      <c r="A36" s="38" t="s">
        <v>1996</v>
      </c>
      <c r="B36" s="144" t="s">
        <v>105</v>
      </c>
      <c r="C36" s="144" t="s">
        <v>20</v>
      </c>
      <c r="D36" s="46" t="s">
        <v>78</v>
      </c>
      <c r="E36" s="173">
        <f>+'35. Rentabilidad del patrimonio'!C9</f>
        <v>7.232104208957274E-2</v>
      </c>
      <c r="F36" s="173">
        <f>+'35. Rentabilidad del patrimonio'!D9</f>
        <v>9.0719565819773154E-2</v>
      </c>
      <c r="G36" s="173">
        <f>+'35. Rentabilidad del patrimonio'!E9</f>
        <v>8.5403498099564767E-2</v>
      </c>
      <c r="H36" s="173">
        <f>+'35. Rentabilidad del patrimonio'!F9</f>
        <v>6.8551427932230499E-2</v>
      </c>
      <c r="I36" s="173">
        <f>+'35. Rentabilidad del patrimonio'!G9</f>
        <v>8.3350603588766184E-2</v>
      </c>
      <c r="J36" s="173">
        <f>EFFECT(+'35. Rentabilidad del patrimonio'!H9*(12/J1),12)</f>
        <v>9.3108532983848802E-2</v>
      </c>
      <c r="K36" s="173">
        <v>7.6714342419493375E-2</v>
      </c>
      <c r="L36" s="172" t="s">
        <v>1895</v>
      </c>
      <c r="M36" s="170" t="s">
        <v>1893</v>
      </c>
    </row>
    <row r="37" spans="1:13" ht="20.399999999999999" x14ac:dyDescent="0.3">
      <c r="A37" s="38" t="s">
        <v>1996</v>
      </c>
      <c r="B37" s="145" t="s">
        <v>104</v>
      </c>
      <c r="C37" s="144" t="s">
        <v>21</v>
      </c>
      <c r="D37" s="152" t="s">
        <v>1449</v>
      </c>
      <c r="E37" s="173">
        <f>+'36. Margen NETO'!C10</f>
        <v>0.45664974597864755</v>
      </c>
      <c r="F37" s="173">
        <f>+'36. Margen NETO'!D10</f>
        <v>0.54608813777392484</v>
      </c>
      <c r="G37" s="173">
        <f>+'36. Margen NETO'!E10</f>
        <v>0.52793635558969809</v>
      </c>
      <c r="H37" s="173">
        <f>+'36. Margen NETO'!F10</f>
        <v>0.44043088221657611</v>
      </c>
      <c r="I37" s="173">
        <f>+'36. Margen NETO'!G10</f>
        <v>0.58213823718595525</v>
      </c>
      <c r="J37" s="173">
        <f>+'36. Margen NETO'!H10</f>
        <v>0.68375247417431129</v>
      </c>
      <c r="K37" s="173">
        <v>0.70592066258114916</v>
      </c>
      <c r="L37" s="172" t="s">
        <v>1896</v>
      </c>
      <c r="M37" s="170" t="s">
        <v>1893</v>
      </c>
    </row>
    <row r="38" spans="1:13" ht="26.4" x14ac:dyDescent="0.3">
      <c r="A38" s="38" t="s">
        <v>1996</v>
      </c>
      <c r="B38" s="144" t="s">
        <v>1450</v>
      </c>
      <c r="C38" s="144" t="s">
        <v>22</v>
      </c>
      <c r="D38" s="152" t="s">
        <v>79</v>
      </c>
      <c r="E38" s="173">
        <f>+'37. Rentabilidad FUENTES'!C13</f>
        <v>8.4582981806608754E-2</v>
      </c>
      <c r="F38" s="173">
        <f>+'37. Rentabilidad FUENTES'!D13</f>
        <v>0.1060689080702128</v>
      </c>
      <c r="G38" s="173">
        <f>+'37. Rentabilidad FUENTES'!E13</f>
        <v>0.10296406029200701</v>
      </c>
      <c r="H38" s="173">
        <f>+'37. Rentabilidad FUENTES'!F13</f>
        <v>8.3505362567676808E-2</v>
      </c>
      <c r="I38" s="173">
        <f>+'37. Rentabilidad FUENTES'!G13</f>
        <v>9.8309371899411996E-2</v>
      </c>
      <c r="J38" s="173">
        <f>(+'37. Rentabilidad FUENTES'!H13)/J1*12</f>
        <v>0.10916843807480921</v>
      </c>
      <c r="K38" s="173">
        <v>8.9783881659030784E-2</v>
      </c>
      <c r="L38" s="172" t="s">
        <v>1895</v>
      </c>
      <c r="M38" s="170" t="s">
        <v>1893</v>
      </c>
    </row>
    <row r="39" spans="1:13" ht="26.4" x14ac:dyDescent="0.3">
      <c r="A39" s="38" t="s">
        <v>1996</v>
      </c>
      <c r="B39" s="144" t="s">
        <v>1925</v>
      </c>
      <c r="C39" s="144" t="s">
        <v>1926</v>
      </c>
      <c r="D39" s="152" t="s">
        <v>1927</v>
      </c>
      <c r="E39" s="174">
        <f>+'0. Participacion cartera'!C19</f>
        <v>0.84405506812196474</v>
      </c>
      <c r="F39" s="173">
        <f>+'0. Participacion cartera'!D19</f>
        <v>0.85089564352596037</v>
      </c>
      <c r="G39" s="173">
        <f>+'0. Participacion cartera'!E19</f>
        <v>0.86744573371161537</v>
      </c>
      <c r="H39" s="174">
        <f>+'0. Participacion cartera'!F19</f>
        <v>0.82283448493339317</v>
      </c>
      <c r="I39" s="173">
        <f>+'0. Participacion cartera'!G19</f>
        <v>0.91119731514631597</v>
      </c>
      <c r="J39" s="173">
        <f>+'0. Participacion cartera'!H19</f>
        <v>0.88911625726681343</v>
      </c>
      <c r="K39" s="173">
        <v>0.88964053711142776</v>
      </c>
      <c r="L39" s="172" t="s">
        <v>1929</v>
      </c>
      <c r="M39" s="170" t="s">
        <v>1908</v>
      </c>
    </row>
    <row r="40" spans="1:13" ht="26.4" x14ac:dyDescent="0.3">
      <c r="A40" s="38" t="s">
        <v>1996</v>
      </c>
      <c r="B40" s="144" t="s">
        <v>1913</v>
      </c>
      <c r="C40" s="144" t="s">
        <v>1930</v>
      </c>
      <c r="D40" s="152" t="s">
        <v>1931</v>
      </c>
      <c r="E40" s="174">
        <f>+'0. Rentabilidad de la cartera'!C27</f>
        <v>0.16910830395918663</v>
      </c>
      <c r="F40" s="177">
        <f>+'0. Rentabilidad de la cartera'!D27</f>
        <v>0.17940687584796405</v>
      </c>
      <c r="G40" s="177">
        <f>+'0. Rentabilidad de la cartera'!E27</f>
        <v>0.1763426457339492</v>
      </c>
      <c r="H40" s="177">
        <f>+'0. Rentabilidad de la cartera'!F27</f>
        <v>0.17865177590320858</v>
      </c>
      <c r="I40" s="174">
        <f>+'0. Rentabilidad de la cartera'!G27</f>
        <v>0.16084339261010519</v>
      </c>
      <c r="J40" s="173">
        <f>+'0. Rentabilidad de la cartera'!H27</f>
        <v>0.13828383863084642</v>
      </c>
      <c r="K40" s="173">
        <v>0.13828383863084642</v>
      </c>
      <c r="L40" s="172" t="s">
        <v>1933</v>
      </c>
      <c r="M40" s="170" t="s">
        <v>1932</v>
      </c>
    </row>
    <row r="41" spans="1:13" x14ac:dyDescent="0.3">
      <c r="A41" s="38" t="s">
        <v>1996</v>
      </c>
      <c r="B41" s="144" t="s">
        <v>2663</v>
      </c>
      <c r="C41" s="144"/>
      <c r="D41" s="152"/>
      <c r="E41" s="173">
        <f>+'0. transferencia solidaria'!C17</f>
        <v>7.5757966782139072E-2</v>
      </c>
      <c r="F41" s="173">
        <f>+'0. transferencia solidaria'!D17</f>
        <v>9.9434451207274954E-2</v>
      </c>
      <c r="G41" s="173">
        <f>+'0. transferencia solidaria'!E17</f>
        <v>0.10144329544087134</v>
      </c>
      <c r="H41" s="173">
        <f>+'0. transferencia solidaria'!F17</f>
        <v>9.2059506582495246E-2</v>
      </c>
      <c r="I41" s="173">
        <f>+'0. transferencia solidaria'!G17</f>
        <v>8.0324352745472338E-2</v>
      </c>
      <c r="J41" s="173">
        <f>+'0. transferencia solidaria'!H17</f>
        <v>8.449414853936843E-2</v>
      </c>
      <c r="K41" s="173">
        <v>6.7588319160613392E-2</v>
      </c>
      <c r="L41" s="172" t="s">
        <v>1907</v>
      </c>
      <c r="M41" s="170" t="s">
        <v>1895</v>
      </c>
    </row>
    <row r="44" spans="1:13" x14ac:dyDescent="0.3">
      <c r="F44" s="320"/>
    </row>
    <row r="45" spans="1:13" x14ac:dyDescent="0.3">
      <c r="F45" s="321"/>
    </row>
  </sheetData>
  <mergeCells count="1">
    <mergeCell ref="L1:M1"/>
  </mergeCells>
  <phoneticPr fontId="17" type="noConversion"/>
  <pageMargins left="0.7" right="0.7" top="0.75" bottom="0.75" header="0.3" footer="0.3"/>
  <pageSetup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EC681-EFC2-4D74-8D05-8E6B1C1C78A9}">
  <dimension ref="A1:BO17"/>
  <sheetViews>
    <sheetView showGridLines="0" zoomScale="168" zoomScaleNormal="168" workbookViewId="0">
      <pane xSplit="1" ySplit="4" topLeftCell="C8" activePane="bottomRight" state="frozen"/>
      <selection sqref="A1:G69"/>
      <selection pane="topRight" sqref="A1:G69"/>
      <selection pane="bottomLeft" sqref="A1:G69"/>
      <selection pane="bottomRight" activeCell="H12" sqref="H12"/>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14.664062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9" t="s">
        <v>1409</v>
      </c>
      <c r="B1" s="279" t="s">
        <v>54</v>
      </c>
      <c r="C1" s="279" t="s">
        <v>107</v>
      </c>
      <c r="D1" s="279" t="s">
        <v>80</v>
      </c>
      <c r="E1" s="376" t="s">
        <v>55</v>
      </c>
      <c r="F1" s="376"/>
      <c r="G1" s="376"/>
      <c r="H1" s="376"/>
    </row>
    <row r="2" spans="1:67" s="26" customFormat="1" ht="25.8" customHeight="1" x14ac:dyDescent="0.2">
      <c r="A2" s="276" t="s">
        <v>1924</v>
      </c>
      <c r="B2" s="289" t="str">
        <f>+'Indicadores SIAR EVOLUCION'!C33</f>
        <v>Margen operacional sin gastos sociales con ingresos ordinarios antes de deterioro y depreciaciones</v>
      </c>
      <c r="C2" s="278" t="s">
        <v>1996</v>
      </c>
      <c r="D2" s="280" t="s">
        <v>2655</v>
      </c>
      <c r="E2" s="377" t="s">
        <v>2656</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350000</v>
      </c>
      <c r="B5" s="22" t="str">
        <f>PROPER(VLOOKUP($A5,cuc!$A$3:$AA$2089,B$3,FALSE))</f>
        <v xml:space="preserve">   Excedentes Y/O PéRdidas  Del Ejercicio</v>
      </c>
      <c r="C5" s="28">
        <f>VLOOKUP($A5,cuc!$A$3:$AA$2089,C$3,FALSE)*60%</f>
        <v>6523885985.3039999</v>
      </c>
      <c r="D5" s="28">
        <f>VLOOKUP($A5,cuc!$A$3:$AA$2089,D$3,FALSE)*60%</f>
        <v>8658022705.8359985</v>
      </c>
      <c r="E5" s="28">
        <f>VLOOKUP($A5,cuc!$A$3:$AA$2089,E$3,FALSE)*60%</f>
        <v>9021735678.4979992</v>
      </c>
      <c r="F5" s="28">
        <f>VLOOKUP($A5,cuc!$A$3:$AA$2089,F$3,FALSE)*60%</f>
        <v>7861680707.7359991</v>
      </c>
      <c r="G5" s="28">
        <f>VLOOKUP($A5,cuc!$A$3:$AA$2089,G$3,FALSE)*60%</f>
        <v>10401355241.394001</v>
      </c>
      <c r="H5" s="28">
        <f>VLOOKUP($A5,cuc!$A$3:$AA$2089,H$3,FALSE)*60%</f>
        <v>9994541192.0279999</v>
      </c>
      <c r="I5" s="265" t="s">
        <v>2662</v>
      </c>
    </row>
    <row r="6" spans="1:67" x14ac:dyDescent="0.25">
      <c r="A6" s="14">
        <v>511095</v>
      </c>
      <c r="B6" s="22" t="str">
        <f>PROPER(VLOOKUP($A6,cuc!$A$3:$AA$2089,B$3,FALSE))</f>
        <v xml:space="preserve">         Otros</v>
      </c>
      <c r="C6" s="28">
        <f>VLOOKUP($A6,cuc!$A$3:$AA$2089,C$3,FALSE)</f>
        <v>506548600.51999998</v>
      </c>
      <c r="D6" s="28">
        <f>VLOOKUP($A6,cuc!$A$3:$AA$2089,D$3,FALSE)</f>
        <v>1402701740.3299999</v>
      </c>
      <c r="E6" s="28">
        <f>VLOOKUP($A6,cuc!$A$3:$AA$2089,E$3,FALSE)</f>
        <v>2277209597.1100001</v>
      </c>
      <c r="F6" s="290">
        <f>VLOOKUP($A6,cuc!$A$3:$AA$2089,F$3,FALSE)</f>
        <v>2858552178.1500001</v>
      </c>
      <c r="G6" s="29">
        <f>VLOOKUP($A6,cuc!$A$3:$AA$2089,G$3,FALSE)</f>
        <v>1274091337.47</v>
      </c>
      <c r="H6" s="29">
        <f>VLOOKUP($A6,cuc!$A$3:$AA$2089,H$3,FALSE)</f>
        <v>833746490.13999999</v>
      </c>
    </row>
    <row r="7" spans="1:67" x14ac:dyDescent="0.25">
      <c r="A7" s="14">
        <f>+cuc!A1551</f>
        <v>511022</v>
      </c>
      <c r="B7" s="22" t="str">
        <f>PROPER(VLOOKUP($A7,cuc!$A$3:$AA$2089,B$3,FALSE))</f>
        <v xml:space="preserve">         Gastos De Comités</v>
      </c>
      <c r="C7" s="28">
        <f>VLOOKUP($A7,cuc!$A$3:$AA$2089,C$3,FALSE)</f>
        <v>997218953</v>
      </c>
      <c r="D7" s="28">
        <f>VLOOKUP($A7,cuc!$A$3:$AA$2089,D$3,FALSE)</f>
        <v>577319632</v>
      </c>
      <c r="E7" s="28">
        <f>VLOOKUP($A7,cuc!$A$3:$AA$2089,E$3,FALSE)</f>
        <v>721459748</v>
      </c>
      <c r="F7" s="290">
        <f>VLOOKUP($A7,cuc!$A$3:$AA$2089,F$3,FALSE)</f>
        <v>966787642</v>
      </c>
      <c r="G7" s="28">
        <f>VLOOKUP($A7,cuc!$A$3:$AA$2089,G$3,FALSE)</f>
        <v>177610762</v>
      </c>
      <c r="H7" s="28">
        <f>VLOOKUP($A7,cuc!$A$3:$AA$2089,H$3,FALSE)</f>
        <v>73251919</v>
      </c>
    </row>
    <row r="8" spans="1:67" x14ac:dyDescent="0.25">
      <c r="A8" s="14">
        <f>+cuc!A1547</f>
        <v>511018</v>
      </c>
      <c r="B8" s="22" t="str">
        <f>PROPER(VLOOKUP($A8,cuc!$A$3:$AA$2089,B$3,FALSE))</f>
        <v xml:space="preserve">         Publicidad Y Propaganda</v>
      </c>
      <c r="C8" s="28">
        <f>VLOOKUP($A8,cuc!$A$3:$AA$2089,C$3,FALSE)</f>
        <v>23904800</v>
      </c>
      <c r="D8" s="28">
        <f>VLOOKUP($A8,cuc!$A$3:$AA$2089,D$3,FALSE)</f>
        <v>458614660</v>
      </c>
      <c r="E8" s="28">
        <f>VLOOKUP($A8,cuc!$A$3:$AA$2089,E$3,FALSE)</f>
        <v>436681600</v>
      </c>
      <c r="F8" s="290">
        <f>VLOOKUP($A8,cuc!$A$3:$AA$2089,F$3,FALSE)</f>
        <v>727076250</v>
      </c>
      <c r="G8" s="28">
        <f>VLOOKUP($A8,cuc!$A$3:$AA$2089,G$3,FALSE)</f>
        <v>19306704</v>
      </c>
      <c r="H8" s="28">
        <f>VLOOKUP($A8,cuc!$A$3:$AA$2089,H$3,FALSE)</f>
        <v>214030000</v>
      </c>
    </row>
    <row r="9" spans="1:67" ht="14.4" thickBot="1" x14ac:dyDescent="0.3">
      <c r="A9" s="15"/>
      <c r="B9" s="22" t="s">
        <v>2663</v>
      </c>
      <c r="C9" s="30">
        <f t="shared" ref="C9:H9" si="0">+SUM(C5:C8)</f>
        <v>8051558338.8239994</v>
      </c>
      <c r="D9" s="30">
        <f t="shared" si="0"/>
        <v>11096658738.165998</v>
      </c>
      <c r="E9" s="30">
        <f t="shared" si="0"/>
        <v>12457086623.608</v>
      </c>
      <c r="F9" s="30">
        <f t="shared" si="0"/>
        <v>12414096777.886</v>
      </c>
      <c r="G9" s="30">
        <f t="shared" si="0"/>
        <v>11872364044.864</v>
      </c>
      <c r="H9" s="30">
        <f t="shared" si="0"/>
        <v>11115569601.167999</v>
      </c>
    </row>
    <row r="10" spans="1:67" ht="14.4" thickBot="1" x14ac:dyDescent="0.3"/>
    <row r="11" spans="1:67" x14ac:dyDescent="0.25">
      <c r="A11" s="11" t="s">
        <v>139</v>
      </c>
      <c r="B11" s="20" t="s">
        <v>1410</v>
      </c>
      <c r="C11" s="12" t="str">
        <f>+C$4</f>
        <v>Año 16</v>
      </c>
      <c r="D11" s="12" t="str">
        <f t="shared" ref="D11:H11" si="1">+D$4</f>
        <v>Año 17</v>
      </c>
      <c r="E11" s="12" t="str">
        <f t="shared" si="1"/>
        <v>Año 18</v>
      </c>
      <c r="F11" s="12" t="str">
        <f t="shared" si="1"/>
        <v>Año 19</v>
      </c>
      <c r="G11" s="12" t="str">
        <f t="shared" si="1"/>
        <v>Año 20</v>
      </c>
      <c r="H11" s="12" t="str">
        <f t="shared" si="1"/>
        <v>Año 21</v>
      </c>
      <c r="BD11" s="1">
        <v>140400</v>
      </c>
      <c r="BE11" s="1">
        <v>140500</v>
      </c>
      <c r="BF11" s="1">
        <v>141100</v>
      </c>
      <c r="BG11" s="1">
        <v>141200</v>
      </c>
      <c r="BH11" s="1">
        <v>144100</v>
      </c>
      <c r="BI11" s="1">
        <v>144200</v>
      </c>
      <c r="BJ11" s="1">
        <v>144800</v>
      </c>
      <c r="BK11" s="1">
        <v>145400</v>
      </c>
      <c r="BL11" s="1">
        <v>145500</v>
      </c>
      <c r="BM11" s="1">
        <v>146100</v>
      </c>
      <c r="BN11" s="1">
        <v>146200</v>
      </c>
      <c r="BO11" s="1">
        <v>146900</v>
      </c>
    </row>
    <row r="12" spans="1:67" ht="14.4" thickBot="1" x14ac:dyDescent="0.3">
      <c r="A12" s="15">
        <v>310000</v>
      </c>
      <c r="B12" s="22" t="str">
        <f>PROPER(VLOOKUP($A12,cuc!$A$3:$AA$2089,B$3,FALSE))</f>
        <v xml:space="preserve">   Capital Social</v>
      </c>
      <c r="C12" s="28">
        <f>VLOOKUP($A12,cuc!$A$3:$AA$2089,C$3,FALSE)</f>
        <v>116605971320.02</v>
      </c>
      <c r="D12" s="28">
        <f>VLOOKUP($A12,cuc!$A$3:$AA$2089,D$3,FALSE)</f>
        <v>128101686146.99001</v>
      </c>
      <c r="E12" s="28">
        <f>VLOOKUP($A12,cuc!$A$3:$AA$2089,E$3,FALSE)</f>
        <v>140939103683.26999</v>
      </c>
      <c r="F12" s="28">
        <f>VLOOKUP($A12,cuc!$A$3:$AA$2089,F$3,FALSE)</f>
        <v>156259713423.26999</v>
      </c>
      <c r="G12" s="29">
        <f>VLOOKUP($A12,cuc!$A$3:$AA$2089,G$3,FALSE)</f>
        <v>171823469626.56</v>
      </c>
      <c r="H12" s="29">
        <f>VLOOKUP($A12,cuc!$A$3:$AA$2089,H$3,FALSE)</f>
        <v>180269793813.13</v>
      </c>
    </row>
    <row r="13" spans="1:67" ht="14.4" thickBot="1" x14ac:dyDescent="0.3">
      <c r="A13" s="15">
        <v>311010</v>
      </c>
      <c r="B13" s="22" t="str">
        <f>PROPER(VLOOKUP($A13,cuc!$A$3:$AA$2089,B$3,FALSE))</f>
        <v xml:space="preserve">         Aportes Amortizados</v>
      </c>
      <c r="C13" s="28">
        <f>-VLOOKUP($A13,cuc!$A$3:$AA$2089,C$3,FALSE)</f>
        <v>-10325949814.450001</v>
      </c>
      <c r="D13" s="28">
        <f>-VLOOKUP($A13,cuc!$A$3:$AA$2089,D$3,FALSE)</f>
        <v>-11186253693.959999</v>
      </c>
      <c r="E13" s="28">
        <f>-VLOOKUP($A13,cuc!$A$3:$AA$2089,E$3,FALSE)</f>
        <v>-12257494568.01</v>
      </c>
      <c r="F13" s="28">
        <f>-VLOOKUP($A13,cuc!$A$3:$AA$2089,F$3,FALSE)</f>
        <v>-15244096500.030001</v>
      </c>
      <c r="G13" s="28">
        <f>-VLOOKUP($A13,cuc!$A$3:$AA$2089,G$3,FALSE)</f>
        <v>-17228511697.5</v>
      </c>
      <c r="H13" s="28">
        <f>-VLOOKUP($A13,cuc!$A$3:$AA$2089,H$3,FALSE)</f>
        <v>-19134402316</v>
      </c>
    </row>
    <row r="14" spans="1:67" ht="14.4" thickBot="1" x14ac:dyDescent="0.3">
      <c r="A14" s="15" t="s">
        <v>1407</v>
      </c>
      <c r="B14" s="21" t="s">
        <v>1406</v>
      </c>
      <c r="C14" s="31">
        <f t="shared" ref="C14:H14" si="2">SUM(C12:C13)</f>
        <v>106280021505.57001</v>
      </c>
      <c r="D14" s="31">
        <f t="shared" si="2"/>
        <v>116915432453.03</v>
      </c>
      <c r="E14" s="31">
        <f t="shared" si="2"/>
        <v>128681609115.25999</v>
      </c>
      <c r="F14" s="31">
        <f t="shared" si="2"/>
        <v>141015616923.23999</v>
      </c>
      <c r="G14" s="31">
        <f t="shared" si="2"/>
        <v>154594957929.06</v>
      </c>
      <c r="H14" s="31">
        <f t="shared" si="2"/>
        <v>161135391497.13</v>
      </c>
      <c r="I14" s="176"/>
    </row>
    <row r="15" spans="1:67" ht="14.4" thickBot="1" x14ac:dyDescent="0.3"/>
    <row r="16" spans="1:67" x14ac:dyDescent="0.25">
      <c r="B16" s="20" t="s">
        <v>1408</v>
      </c>
      <c r="C16" s="12" t="str">
        <f t="shared" ref="C16:H16" si="3">+C4</f>
        <v>Año 16</v>
      </c>
      <c r="D16" s="12" t="str">
        <f t="shared" si="3"/>
        <v>Año 17</v>
      </c>
      <c r="E16" s="12" t="str">
        <f t="shared" si="3"/>
        <v>Año 18</v>
      </c>
      <c r="F16" s="12" t="str">
        <f t="shared" si="3"/>
        <v>Año 19</v>
      </c>
      <c r="G16" s="12" t="str">
        <f t="shared" si="3"/>
        <v>Año 20</v>
      </c>
      <c r="H16" s="12" t="str">
        <f t="shared" si="3"/>
        <v>Año 21</v>
      </c>
    </row>
    <row r="17" spans="2:10" x14ac:dyDescent="0.25">
      <c r="B17" s="10" t="s">
        <v>2621</v>
      </c>
      <c r="C17" s="27">
        <f>+C9/C14</f>
        <v>7.5757966782139072E-2</v>
      </c>
      <c r="D17" s="27">
        <f>+D9/AVERAGE(C14:D14)</f>
        <v>9.9434451207274954E-2</v>
      </c>
      <c r="E17" s="27">
        <f t="shared" ref="E17:G17" si="4">+E9/AVERAGE(D14:E14)</f>
        <v>0.10144329544087134</v>
      </c>
      <c r="F17" s="27">
        <f t="shared" si="4"/>
        <v>9.2059506582495246E-2</v>
      </c>
      <c r="G17" s="27">
        <f t="shared" si="4"/>
        <v>8.0324352745472338E-2</v>
      </c>
      <c r="H17" s="27">
        <f>+H9/AVERAGE(G14:H14)/'Indicadores SIAR EVOLUCION'!J1*12</f>
        <v>8.449414853936843E-2</v>
      </c>
      <c r="I17" s="175"/>
      <c r="J17" s="176"/>
    </row>
  </sheetData>
  <mergeCells count="2">
    <mergeCell ref="E1:H1"/>
    <mergeCell ref="E2:H2"/>
  </mergeCells>
  <conditionalFormatting sqref="C17:H17">
    <cfRule type="colorScale" priority="4">
      <colorScale>
        <cfvo type="min"/>
        <cfvo type="percentile" val="50"/>
        <cfvo type="max"/>
        <color rgb="FF63BE7B"/>
        <color rgb="FFFFEB84"/>
        <color rgb="FFF8696B"/>
      </colorScale>
    </cfRule>
  </conditionalFormatting>
  <conditionalFormatting sqref="H17">
    <cfRule type="colorScale" priority="3">
      <colorScale>
        <cfvo type="min"/>
        <cfvo type="percentile" val="50"/>
        <cfvo type="max"/>
        <color rgb="FF63BE7B"/>
        <color rgb="FFFFEB84"/>
        <color rgb="FFF8696B"/>
      </colorScale>
    </cfRule>
  </conditionalFormatting>
  <conditionalFormatting sqref="C17:H17">
    <cfRule type="colorScale" priority="1">
      <colorScale>
        <cfvo type="min"/>
        <cfvo type="percentile" val="50"/>
        <cfvo type="max"/>
        <color rgb="FFF8696B"/>
        <color rgb="FFFFEB84"/>
        <color rgb="FF63BE7B"/>
      </colorScale>
    </cfRule>
  </conditionalFormatting>
  <conditionalFormatting sqref="C17:H18">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CA17B-E7FD-4C9A-9F68-83731158756B}">
  <dimension ref="A1:BO22"/>
  <sheetViews>
    <sheetView showGridLines="0" zoomScale="168" zoomScaleNormal="168" workbookViewId="0">
      <pane xSplit="1" ySplit="4" topLeftCell="B5" activePane="bottomRight" state="frozen"/>
      <selection sqref="A1:G69"/>
      <selection pane="topRight" sqref="A1:G69"/>
      <selection pane="bottomLeft" sqref="A1:G69"/>
      <selection pane="bottomRight" activeCell="G22" sqref="G22:H22"/>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14.664062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9" t="s">
        <v>1409</v>
      </c>
      <c r="B1" s="279" t="s">
        <v>54</v>
      </c>
      <c r="C1" s="279" t="s">
        <v>107</v>
      </c>
      <c r="D1" s="279" t="s">
        <v>80</v>
      </c>
      <c r="E1" s="376" t="s">
        <v>55</v>
      </c>
      <c r="F1" s="376"/>
      <c r="G1" s="376"/>
      <c r="H1" s="376"/>
    </row>
    <row r="2" spans="1:67" s="26" customFormat="1" ht="25.8" customHeight="1" x14ac:dyDescent="0.2">
      <c r="A2" s="276" t="s">
        <v>1924</v>
      </c>
      <c r="B2" s="289" t="str">
        <f>+'Indicadores SIAR EVOLUCION'!C33</f>
        <v>Margen operacional sin gastos sociales con ingresos ordinarios antes de deterioro y depreciaciones</v>
      </c>
      <c r="C2" s="278" t="s">
        <v>1996</v>
      </c>
      <c r="D2" s="280" t="s">
        <v>2655</v>
      </c>
      <c r="E2" s="377" t="s">
        <v>2656</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350000</v>
      </c>
      <c r="B5" s="22" t="str">
        <f>PROPER(VLOOKUP($A5,cuc!$A$3:$AA$2089,B$3,FALSE))</f>
        <v xml:space="preserve">   Excedentes Y/O PéRdidas  Del Ejercicio</v>
      </c>
      <c r="C5" s="28">
        <f>VLOOKUP($A5,cuc!$A$3:$AA$2089,C$3,FALSE)</f>
        <v>10873143308.84</v>
      </c>
      <c r="D5" s="28">
        <f>VLOOKUP($A5,cuc!$A$3:$AA$2089,D$3,FALSE)</f>
        <v>14430037843.059999</v>
      </c>
      <c r="E5" s="28">
        <f>VLOOKUP($A5,cuc!$A$3:$AA$2089,E$3,FALSE)</f>
        <v>15036226130.83</v>
      </c>
      <c r="F5" s="28">
        <f>VLOOKUP($A5,cuc!$A$3:$AA$2089,F$3,FALSE)</f>
        <v>13102801179.559999</v>
      </c>
      <c r="G5" s="29">
        <f>VLOOKUP($A5,cuc!$A$3:$AA$2089,G$3,FALSE)</f>
        <v>17335592068.990002</v>
      </c>
      <c r="H5" s="29">
        <f>VLOOKUP($A5,cuc!$A$3:$AA$2089,H$3,FALSE)</f>
        <v>16657568653.379999</v>
      </c>
    </row>
    <row r="6" spans="1:67" x14ac:dyDescent="0.25">
      <c r="A6" s="14">
        <v>511095</v>
      </c>
      <c r="B6" s="22" t="str">
        <f>PROPER(VLOOKUP($A6,cuc!$A$3:$AA$2089,B$3,FALSE))</f>
        <v xml:space="preserve">         Otros</v>
      </c>
      <c r="C6" s="28">
        <f>VLOOKUP($A6,cuc!$A$3:$AA$2089,C$3,FALSE)</f>
        <v>506548600.51999998</v>
      </c>
      <c r="D6" s="28">
        <f>VLOOKUP($A6,cuc!$A$3:$AA$2089,D$3,FALSE)</f>
        <v>1402701740.3299999</v>
      </c>
      <c r="E6" s="28">
        <f>VLOOKUP($A6,cuc!$A$3:$AA$2089,E$3,FALSE)</f>
        <v>2277209597.1100001</v>
      </c>
      <c r="F6" s="290">
        <f>VLOOKUP($A6,cuc!$A$3:$AA$2089,F$3,FALSE)</f>
        <v>2858552178.1500001</v>
      </c>
      <c r="G6" s="29">
        <f>VLOOKUP($A6,cuc!$A$3:$AA$2089,G$3,FALSE)</f>
        <v>1274091337.47</v>
      </c>
      <c r="H6" s="29">
        <f>VLOOKUP($A6,cuc!$A$3:$AA$2089,H$3,FALSE)</f>
        <v>833746490.13999999</v>
      </c>
    </row>
    <row r="7" spans="1:67" x14ac:dyDescent="0.25">
      <c r="A7" s="14">
        <f>+cuc!A1551</f>
        <v>511022</v>
      </c>
      <c r="B7" s="22" t="str">
        <f>PROPER(VLOOKUP($A7,cuc!$A$3:$AA$2089,B$3,FALSE))</f>
        <v xml:space="preserve">         Gastos De Comités</v>
      </c>
      <c r="C7" s="28">
        <f>VLOOKUP($A7,cuc!$A$3:$AA$2089,C$3,FALSE)</f>
        <v>997218953</v>
      </c>
      <c r="D7" s="28">
        <f>VLOOKUP($A7,cuc!$A$3:$AA$2089,D$3,FALSE)</f>
        <v>577319632</v>
      </c>
      <c r="E7" s="28">
        <f>VLOOKUP($A7,cuc!$A$3:$AA$2089,E$3,FALSE)</f>
        <v>721459748</v>
      </c>
      <c r="F7" s="290">
        <f>VLOOKUP($A7,cuc!$A$3:$AA$2089,F$3,FALSE)</f>
        <v>966787642</v>
      </c>
      <c r="G7" s="28">
        <f>VLOOKUP($A7,cuc!$A$3:$AA$2089,G$3,FALSE)</f>
        <v>177610762</v>
      </c>
      <c r="H7" s="28">
        <f>VLOOKUP($A7,cuc!$A$3:$AA$2089,H$3,FALSE)</f>
        <v>73251919</v>
      </c>
    </row>
    <row r="8" spans="1:67" x14ac:dyDescent="0.25">
      <c r="A8" s="14">
        <f>+cuc!A1547</f>
        <v>511018</v>
      </c>
      <c r="B8" s="22" t="str">
        <f>PROPER(VLOOKUP($A8,cuc!$A$3:$AA$2089,B$3,FALSE))</f>
        <v xml:space="preserve">         Publicidad Y Propaganda</v>
      </c>
      <c r="C8" s="28">
        <f>VLOOKUP($A8,cuc!$A$3:$AA$2089,C$3,FALSE)</f>
        <v>23904800</v>
      </c>
      <c r="D8" s="28">
        <f>VLOOKUP($A8,cuc!$A$3:$AA$2089,D$3,FALSE)</f>
        <v>458614660</v>
      </c>
      <c r="E8" s="28">
        <f>VLOOKUP($A8,cuc!$A$3:$AA$2089,E$3,FALSE)</f>
        <v>436681600</v>
      </c>
      <c r="F8" s="290">
        <f>VLOOKUP($A8,cuc!$A$3:$AA$2089,F$3,FALSE)</f>
        <v>727076250</v>
      </c>
      <c r="G8" s="28">
        <f>VLOOKUP($A8,cuc!$A$3:$AA$2089,G$3,FALSE)</f>
        <v>19306704</v>
      </c>
      <c r="H8" s="28">
        <f>VLOOKUP($A8,cuc!$A$3:$AA$2089,H$3,FALSE)</f>
        <v>214030000</v>
      </c>
    </row>
    <row r="9" spans="1:67" x14ac:dyDescent="0.25">
      <c r="A9" s="14">
        <v>511500</v>
      </c>
      <c r="B9" s="22" t="str">
        <f>PROPER(VLOOKUP($A9,cuc!$A$3:$AA$2089,B$3,FALSE))</f>
        <v xml:space="preserve">      Deterioro</v>
      </c>
      <c r="C9" s="28">
        <f>VLOOKUP($A9,cuc!$A$3:$AA$2089,C$3,FALSE)</f>
        <v>1292870558.46</v>
      </c>
      <c r="D9" s="28">
        <f>VLOOKUP($A9,cuc!$A$3:$AA$2089,D$3,FALSE)</f>
        <v>751220611.11000001</v>
      </c>
      <c r="E9" s="28">
        <f>VLOOKUP($A9,cuc!$A$3:$AA$2089,E$3,FALSE)</f>
        <v>362304374.42000002</v>
      </c>
      <c r="F9" s="290">
        <f>VLOOKUP($A9,cuc!$A$3:$AA$2089,F$3,FALSE)</f>
        <v>2044319349</v>
      </c>
      <c r="G9" s="290">
        <f>VLOOKUP($A9,cuc!$A$3:$AA$2089,G$3,FALSE)</f>
        <v>3480477706</v>
      </c>
      <c r="H9" s="28">
        <f>VLOOKUP($A9,cuc!$A$3:$AA$2089,H$3,FALSE)</f>
        <v>68116503</v>
      </c>
    </row>
    <row r="10" spans="1:67" x14ac:dyDescent="0.25">
      <c r="A10" s="14">
        <v>512000</v>
      </c>
      <c r="B10" s="22" t="str">
        <f>PROPER(VLOOKUP($A10,cuc!$A$3:$AA$2089,B$3,FALSE))</f>
        <v xml:space="preserve">      Amortización Y Agotamiento</v>
      </c>
      <c r="C10" s="28">
        <f>VLOOKUP($A10,cuc!$A$3:$AA$2089,C$3,FALSE)</f>
        <v>0</v>
      </c>
      <c r="D10" s="28">
        <f>VLOOKUP($A10,cuc!$A$3:$AA$2089,D$3,FALSE)</f>
        <v>0</v>
      </c>
      <c r="E10" s="28">
        <f>VLOOKUP($A10,cuc!$A$3:$AA$2089,E$3,FALSE)</f>
        <v>0</v>
      </c>
      <c r="F10" s="28">
        <f>VLOOKUP($A10,cuc!$A$3:$AA$2089,F$3,FALSE)</f>
        <v>0</v>
      </c>
      <c r="G10" s="28">
        <f>VLOOKUP($A10,cuc!$A$3:$AA$2089,G$3,FALSE)</f>
        <v>0</v>
      </c>
      <c r="H10" s="28">
        <f>VLOOKUP($A10,cuc!$A$3:$AA$2089,H$3,FALSE)</f>
        <v>0</v>
      </c>
    </row>
    <row r="11" spans="1:67" x14ac:dyDescent="0.25">
      <c r="A11" s="14">
        <v>512500</v>
      </c>
      <c r="B11" s="22" t="str">
        <f>PROPER(VLOOKUP($A11,cuc!$A$3:$AA$2089,B$3,FALSE))</f>
        <v xml:space="preserve">      Depreciación Propiedad, Planta Y Equipo</v>
      </c>
      <c r="C11" s="28">
        <f>VLOOKUP($A11,cuc!$A$3:$AA$2089,C$3,FALSE)</f>
        <v>306766774.43000001</v>
      </c>
      <c r="D11" s="28">
        <f>VLOOKUP($A11,cuc!$A$3:$AA$2089,D$3,FALSE)</f>
        <v>304213643.63999999</v>
      </c>
      <c r="E11" s="28">
        <f>VLOOKUP($A11,cuc!$A$3:$AA$2089,E$3,FALSE)</f>
        <v>295335497</v>
      </c>
      <c r="F11" s="28">
        <f>VLOOKUP($A11,cuc!$A$3:$AA$2089,F$3,FALSE)</f>
        <v>215036758</v>
      </c>
      <c r="G11" s="28">
        <f>VLOOKUP($A11,cuc!$A$3:$AA$2089,G$3,FALSE)</f>
        <v>197154386</v>
      </c>
      <c r="H11" s="28">
        <f>VLOOKUP($A11,cuc!$A$3:$AA$2089,H$3,FALSE)</f>
        <v>156963177</v>
      </c>
    </row>
    <row r="12" spans="1:67" ht="14.4" thickBot="1" x14ac:dyDescent="0.3">
      <c r="A12" s="15"/>
      <c r="B12" s="22" t="s">
        <v>2657</v>
      </c>
      <c r="C12" s="30">
        <f>+SUM(C5:C11)</f>
        <v>14000452995.25</v>
      </c>
      <c r="D12" s="30">
        <f t="shared" ref="D12:H12" si="0">+SUM(D5:D11)</f>
        <v>17924108130.139999</v>
      </c>
      <c r="E12" s="30">
        <f t="shared" si="0"/>
        <v>19129216947.359997</v>
      </c>
      <c r="F12" s="30">
        <f t="shared" si="0"/>
        <v>19914573356.709999</v>
      </c>
      <c r="G12" s="30">
        <f t="shared" si="0"/>
        <v>22484232964.460003</v>
      </c>
      <c r="H12" s="30">
        <f t="shared" si="0"/>
        <v>18003676742.52</v>
      </c>
    </row>
    <row r="13" spans="1:67" ht="14.4" thickBot="1" x14ac:dyDescent="0.3"/>
    <row r="14" spans="1:67" x14ac:dyDescent="0.25">
      <c r="A14" s="11" t="s">
        <v>139</v>
      </c>
      <c r="B14" s="20" t="s">
        <v>1410</v>
      </c>
      <c r="C14" s="12" t="str">
        <f>+C$4</f>
        <v>Año 16</v>
      </c>
      <c r="D14" s="12" t="str">
        <f t="shared" ref="D14:H14" si="1">+D$4</f>
        <v>Año 17</v>
      </c>
      <c r="E14" s="12" t="str">
        <f t="shared" si="1"/>
        <v>Año 18</v>
      </c>
      <c r="F14" s="12" t="str">
        <f t="shared" si="1"/>
        <v>Año 19</v>
      </c>
      <c r="G14" s="12" t="str">
        <f t="shared" si="1"/>
        <v>Año 20</v>
      </c>
      <c r="H14" s="12" t="str">
        <f t="shared" si="1"/>
        <v>Año 21</v>
      </c>
      <c r="BD14" s="1">
        <v>140400</v>
      </c>
      <c r="BE14" s="1">
        <v>140500</v>
      </c>
      <c r="BF14" s="1">
        <v>141100</v>
      </c>
      <c r="BG14" s="1">
        <v>141200</v>
      </c>
      <c r="BH14" s="1">
        <v>144100</v>
      </c>
      <c r="BI14" s="1">
        <v>144200</v>
      </c>
      <c r="BJ14" s="1">
        <v>144800</v>
      </c>
      <c r="BK14" s="1">
        <v>145400</v>
      </c>
      <c r="BL14" s="1">
        <v>145500</v>
      </c>
      <c r="BM14" s="1">
        <v>146100</v>
      </c>
      <c r="BN14" s="1">
        <v>146200</v>
      </c>
      <c r="BO14" s="1">
        <v>146900</v>
      </c>
    </row>
    <row r="15" spans="1:67" ht="14.4" thickBot="1" x14ac:dyDescent="0.3">
      <c r="A15" s="15">
        <v>410000</v>
      </c>
      <c r="B15" s="22" t="str">
        <f>PROPER(VLOOKUP($A15,cuc!$A$3:$AA$2089,B$3,FALSE))</f>
        <v xml:space="preserve">   Ingresos Por Venta De Bienes Y Servicios</v>
      </c>
      <c r="C15" s="28">
        <f>VLOOKUP($A15,cuc!$A$3:$AA$2089,C$3,FALSE)</f>
        <v>23533264704.130001</v>
      </c>
      <c r="D15" s="28">
        <f>VLOOKUP($A15,cuc!$A$3:$AA$2089,D$3,FALSE)</f>
        <v>26178764444.799999</v>
      </c>
      <c r="E15" s="28">
        <f>VLOOKUP($A15,cuc!$A$3:$AA$2089,E$3,FALSE)</f>
        <v>28279770840.98</v>
      </c>
      <c r="F15" s="28">
        <f>VLOOKUP($A15,cuc!$A$3:$AA$2089,F$3,FALSE)</f>
        <v>29660474879.459999</v>
      </c>
      <c r="G15" s="29">
        <f>VLOOKUP($A15,cuc!$A$3:$AA$2089,G$3,FALSE)</f>
        <v>29670871436.57</v>
      </c>
      <c r="H15" s="29">
        <f>VLOOKUP($A15,cuc!$A$3:$AA$2089,H$3,FALSE)</f>
        <v>23808347317.25</v>
      </c>
    </row>
    <row r="16" spans="1:67" ht="14.4" thickBot="1" x14ac:dyDescent="0.3">
      <c r="A16" s="15">
        <f>+cuc!A1384</f>
        <v>422004</v>
      </c>
      <c r="B16" s="22" t="str">
        <f>PROPER(VLOOKUP($A16,cuc!$A$3:$AA$2089,B$3,FALSE))</f>
        <v xml:space="preserve">         Intereses De Bancos Y Otras Entidades Con Actividad Financiera</v>
      </c>
      <c r="C16" s="28">
        <f>VLOOKUP($A16,cuc!$A$3:$AA$2089,C$3,FALSE)</f>
        <v>0</v>
      </c>
      <c r="D16" s="28">
        <f>VLOOKUP($A16,cuc!$A$3:$AA$2089,D$3,FALSE)</f>
        <v>0</v>
      </c>
      <c r="E16" s="28">
        <f>VLOOKUP($A16,cuc!$A$3:$AA$2089,E$3,FALSE)</f>
        <v>0</v>
      </c>
      <c r="F16" s="28">
        <f>VLOOKUP($A16,cuc!$A$3:$AA$2089,F$3,FALSE)</f>
        <v>323038504.33999997</v>
      </c>
      <c r="G16" s="29">
        <f>VLOOKUP($A16,cuc!$A$3:$AA$2089,G$3,FALSE)</f>
        <v>336305609.97000003</v>
      </c>
      <c r="H16" s="29">
        <f>VLOOKUP($A16,cuc!$A$3:$AA$2089,H$3,FALSE)</f>
        <v>122245620.89</v>
      </c>
    </row>
    <row r="17" spans="1:10" ht="14.4" thickBot="1" x14ac:dyDescent="0.3">
      <c r="A17" s="15">
        <f>+cuc!A1437</f>
        <v>423000</v>
      </c>
      <c r="B17" s="22" t="str">
        <f>PROPER(VLOOKUP($A17,cuc!$A$3:$AA$2089,B$3,FALSE))</f>
        <v xml:space="preserve">      Administrativos Y Sociales</v>
      </c>
      <c r="C17" s="28">
        <f>VLOOKUP($A17,cuc!$A$3:$AA$2089,C$3,FALSE)</f>
        <v>37869170</v>
      </c>
      <c r="D17" s="28">
        <f>VLOOKUP($A17,cuc!$A$3:$AA$2089,D$3,FALSE)</f>
        <v>99749398</v>
      </c>
      <c r="E17" s="28">
        <f>VLOOKUP($A17,cuc!$A$3:$AA$2089,E$3,FALSE)</f>
        <v>78813040</v>
      </c>
      <c r="F17" s="28">
        <f>VLOOKUP($A17,cuc!$A$3:$AA$2089,F$3,FALSE)</f>
        <v>41550315</v>
      </c>
      <c r="G17" s="29">
        <f>VLOOKUP($A17,cuc!$A$3:$AA$2089,G$3,FALSE)</f>
        <v>24129253</v>
      </c>
      <c r="H17" s="29">
        <f>VLOOKUP($A17,cuc!$A$3:$AA$2089,H$3,FALSE)</f>
        <v>15790306</v>
      </c>
    </row>
    <row r="18" spans="1:10" ht="14.4" thickBot="1" x14ac:dyDescent="0.3">
      <c r="A18" s="15">
        <v>424000</v>
      </c>
      <c r="B18" s="22" t="str">
        <f>PROPER(VLOOKUP($A18,cuc!$A$3:$AA$2089,B$3,FALSE))</f>
        <v xml:space="preserve">      Servicios Diferentes Al Objeto Social</v>
      </c>
      <c r="C18" s="28">
        <f>VLOOKUP($A18,cuc!$A$3:$AA$2089,C$3,FALSE)</f>
        <v>412640472.04000002</v>
      </c>
      <c r="D18" s="28">
        <f>VLOOKUP($A18,cuc!$A$3:$AA$2089,D$3,FALSE)</f>
        <v>315051175.88999999</v>
      </c>
      <c r="E18" s="28">
        <f>VLOOKUP($A18,cuc!$A$3:$AA$2089,E$3,FALSE)</f>
        <v>204406339.09999999</v>
      </c>
      <c r="F18" s="28">
        <f>VLOOKUP($A18,cuc!$A$3:$AA$2089,F$3,FALSE)</f>
        <v>170752110.94999999</v>
      </c>
      <c r="G18" s="29">
        <f>VLOOKUP($A18,cuc!$A$3:$AA$2089,G$3,FALSE)</f>
        <v>13197704.210000001</v>
      </c>
      <c r="H18" s="29">
        <f>VLOOKUP($A18,cuc!$A$3:$AA$2089,H$3,FALSE)</f>
        <v>48926906.380000003</v>
      </c>
    </row>
    <row r="19" spans="1:10" ht="14.4" thickBot="1" x14ac:dyDescent="0.3">
      <c r="A19" s="15" t="s">
        <v>1407</v>
      </c>
      <c r="B19" s="21" t="s">
        <v>1406</v>
      </c>
      <c r="C19" s="31">
        <f>SUM(C15:C18)</f>
        <v>23983774346.170002</v>
      </c>
      <c r="D19" s="31">
        <f t="shared" ref="D19:H19" si="2">SUM(D15:D18)</f>
        <v>26593565018.689999</v>
      </c>
      <c r="E19" s="31">
        <f t="shared" si="2"/>
        <v>28562990220.079998</v>
      </c>
      <c r="F19" s="31">
        <f t="shared" si="2"/>
        <v>30195815809.75</v>
      </c>
      <c r="G19" s="31">
        <f t="shared" si="2"/>
        <v>30044504003.75</v>
      </c>
      <c r="H19" s="31">
        <f t="shared" si="2"/>
        <v>23995310150.52</v>
      </c>
      <c r="I19" s="176"/>
    </row>
    <row r="20" spans="1:10" ht="14.4" thickBot="1" x14ac:dyDescent="0.3"/>
    <row r="21" spans="1:10" x14ac:dyDescent="0.25">
      <c r="B21" s="20" t="s">
        <v>1408</v>
      </c>
      <c r="C21" s="12" t="str">
        <f t="shared" ref="C21:H21" si="3">+C4</f>
        <v>Año 16</v>
      </c>
      <c r="D21" s="12" t="str">
        <f t="shared" si="3"/>
        <v>Año 17</v>
      </c>
      <c r="E21" s="12" t="str">
        <f t="shared" si="3"/>
        <v>Año 18</v>
      </c>
      <c r="F21" s="12" t="str">
        <f t="shared" si="3"/>
        <v>Año 19</v>
      </c>
      <c r="G21" s="12" t="str">
        <f t="shared" si="3"/>
        <v>Año 20</v>
      </c>
      <c r="H21" s="12" t="str">
        <f t="shared" si="3"/>
        <v>Año 21</v>
      </c>
    </row>
    <row r="22" spans="1:10" x14ac:dyDescent="0.25">
      <c r="B22" s="10" t="s">
        <v>2621</v>
      </c>
      <c r="C22" s="27">
        <f>+C12/C19</f>
        <v>0.58374686123936737</v>
      </c>
      <c r="D22" s="27">
        <f t="shared" ref="D22:H22" si="4">+D12/D19</f>
        <v>0.67400170370324208</v>
      </c>
      <c r="E22" s="27">
        <f t="shared" si="4"/>
        <v>0.66972038991603944</v>
      </c>
      <c r="F22" s="27">
        <f t="shared" si="4"/>
        <v>0.65951433411114313</v>
      </c>
      <c r="G22" s="27">
        <f t="shared" si="4"/>
        <v>0.74836425862292943</v>
      </c>
      <c r="H22" s="27">
        <f t="shared" si="4"/>
        <v>0.75029981398801981</v>
      </c>
      <c r="I22" s="175"/>
      <c r="J22" s="176"/>
    </row>
  </sheetData>
  <mergeCells count="2">
    <mergeCell ref="E1:H1"/>
    <mergeCell ref="E2:H2"/>
  </mergeCells>
  <conditionalFormatting sqref="C22:H22">
    <cfRule type="colorScale" priority="4">
      <colorScale>
        <cfvo type="min"/>
        <cfvo type="percentile" val="50"/>
        <cfvo type="max"/>
        <color rgb="FF63BE7B"/>
        <color rgb="FFFFEB84"/>
        <color rgb="FFF8696B"/>
      </colorScale>
    </cfRule>
  </conditionalFormatting>
  <conditionalFormatting sqref="H22">
    <cfRule type="colorScale" priority="3">
      <colorScale>
        <cfvo type="min"/>
        <cfvo type="percentile" val="50"/>
        <cfvo type="max"/>
        <color rgb="FF63BE7B"/>
        <color rgb="FFFFEB84"/>
        <color rgb="FFF8696B"/>
      </colorScale>
    </cfRule>
  </conditionalFormatting>
  <conditionalFormatting sqref="C22:H22">
    <cfRule type="colorScale" priority="1">
      <colorScale>
        <cfvo type="min"/>
        <cfvo type="percentile" val="50"/>
        <cfvo type="max"/>
        <color rgb="FFF8696B"/>
        <color rgb="FFFFEB84"/>
        <color rgb="FF63BE7B"/>
      </colorScale>
    </cfRule>
  </conditionalFormatting>
  <conditionalFormatting sqref="C22:H23">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72E18-126A-4A64-A02D-29B584B4E858}">
  <dimension ref="A1:BO20"/>
  <sheetViews>
    <sheetView showGridLines="0" zoomScale="168" zoomScaleNormal="168" workbookViewId="0">
      <pane xSplit="1" ySplit="4" topLeftCell="B5" activePane="bottomRight" state="frozen"/>
      <selection sqref="A1:G69"/>
      <selection pane="topRight" sqref="A1:G69"/>
      <selection pane="bottomLeft" sqref="A1:G69"/>
      <selection pane="bottomRight" activeCell="H20" sqref="H20"/>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14.664062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9" t="s">
        <v>1409</v>
      </c>
      <c r="B1" s="279" t="s">
        <v>54</v>
      </c>
      <c r="C1" s="279" t="s">
        <v>107</v>
      </c>
      <c r="D1" s="279" t="s">
        <v>80</v>
      </c>
      <c r="E1" s="376" t="s">
        <v>55</v>
      </c>
      <c r="F1" s="376"/>
      <c r="G1" s="376"/>
      <c r="H1" s="376"/>
    </row>
    <row r="2" spans="1:67" s="26" customFormat="1" ht="25.8" customHeight="1" x14ac:dyDescent="0.2">
      <c r="A2" s="276" t="s">
        <v>1924</v>
      </c>
      <c r="B2" s="280" t="s">
        <v>2641</v>
      </c>
      <c r="C2" s="278" t="s">
        <v>2642</v>
      </c>
      <c r="D2" s="280" t="s">
        <v>2643</v>
      </c>
      <c r="E2" s="377" t="s">
        <v>2644</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510500</v>
      </c>
      <c r="B5" s="22" t="str">
        <f>PROPER(VLOOKUP($A5,cuc!$A$3:$AA$2089,B$3,FALSE))</f>
        <v xml:space="preserve">      Beneficio A Empleados</v>
      </c>
      <c r="C5" s="28">
        <f>VLOOKUP($A5,cuc!$A$3:$AA$2089,C$3,FALSE)</f>
        <v>2310985563.4499998</v>
      </c>
      <c r="D5" s="28">
        <f>VLOOKUP($A5,cuc!$A$3:$AA$2089,D$3,FALSE)</f>
        <v>2420157885.5500002</v>
      </c>
      <c r="E5" s="28">
        <f>VLOOKUP($A5,cuc!$A$3:$AA$2089,E$3,FALSE)</f>
        <v>2562521158.73</v>
      </c>
      <c r="F5" s="28">
        <f>VLOOKUP($A5,cuc!$A$3:$AA$2089,F$3,FALSE)</f>
        <v>2537972393.27</v>
      </c>
      <c r="G5" s="28">
        <f>VLOOKUP($A5,cuc!$A$3:$AA$2089,G$3,FALSE)</f>
        <v>2738057969.4400001</v>
      </c>
      <c r="H5" s="28">
        <f>VLOOKUP($A5,cuc!$A$3:$AA$2089,H$3,FALSE)</f>
        <v>2389364297.8299999</v>
      </c>
    </row>
    <row r="6" spans="1:67" x14ac:dyDescent="0.25">
      <c r="A6" s="14">
        <v>511000</v>
      </c>
      <c r="B6" s="22" t="str">
        <f>PROPER(VLOOKUP($A6,cuc!$A$3:$AA$2089,B$3,FALSE))</f>
        <v xml:space="preserve">      Gastos  Generales</v>
      </c>
      <c r="C6" s="28">
        <f>VLOOKUP($A6,cuc!$A$3:$AA$2089,C$3,FALSE)</f>
        <v>8090195882.0200005</v>
      </c>
      <c r="D6" s="28">
        <f>VLOOKUP($A6,cuc!$A$3:$AA$2089,D$3,FALSE)</f>
        <v>7571591892.1899996</v>
      </c>
      <c r="E6" s="28">
        <f>VLOOKUP($A6,cuc!$A$3:$AA$2089,E$3,FALSE)</f>
        <v>8987974587.3500004</v>
      </c>
      <c r="F6" s="28">
        <f>VLOOKUP($A6,cuc!$A$3:$AA$2089,F$3,FALSE)</f>
        <v>11837393022.77</v>
      </c>
      <c r="G6" s="28">
        <f>VLOOKUP($A6,cuc!$A$3:$AA$2089,G$3,FALSE)</f>
        <v>5874271057.79</v>
      </c>
      <c r="H6" s="28">
        <f>VLOOKUP($A6,cuc!$A$3:$AA$2089,H$3,FALSE)</f>
        <v>4994054314.7600002</v>
      </c>
      <c r="I6" s="176"/>
    </row>
    <row r="7" spans="1:67" ht="14.4" thickBot="1" x14ac:dyDescent="0.3">
      <c r="A7" s="15">
        <v>521000</v>
      </c>
      <c r="B7" s="22" t="str">
        <f>PROPER(VLOOKUP($A7,cuc!$A$3:$AA$2089,B$3,FALSE))</f>
        <v xml:space="preserve">      Gastos Financieros</v>
      </c>
      <c r="C7" s="28">
        <f>VLOOKUP($A7,cuc!$A$3:$AA$2089,C$3,FALSE)</f>
        <v>1391732668.74</v>
      </c>
      <c r="D7" s="28">
        <f>VLOOKUP($A7,cuc!$A$3:$AA$2089,D$3,FALSE)</f>
        <v>1361953895.1400001</v>
      </c>
      <c r="E7" s="28">
        <f>VLOOKUP($A7,cuc!$A$3:$AA$2089,E$3,FALSE)</f>
        <v>946501371.53999996</v>
      </c>
      <c r="F7" s="28">
        <f>VLOOKUP($A7,cuc!$A$3:$AA$2089,F$3,FALSE)</f>
        <v>547778343.14999998</v>
      </c>
      <c r="G7" s="28">
        <f>VLOOKUP($A7,cuc!$A$3:$AA$2089,G$3,FALSE)</f>
        <v>527246871.52999997</v>
      </c>
      <c r="H7" s="28">
        <f>VLOOKUP($A7,cuc!$A$3:$AA$2089,H$3,FALSE)</f>
        <v>282882545.55000001</v>
      </c>
    </row>
    <row r="8" spans="1:67" x14ac:dyDescent="0.25">
      <c r="A8" s="14">
        <v>511095</v>
      </c>
      <c r="B8" s="22" t="str">
        <f>PROPER(VLOOKUP($A8,cuc!$A$3:$AA$2089,B$3,FALSE))</f>
        <v xml:space="preserve">         Otros</v>
      </c>
      <c r="C8" s="28">
        <f>-VLOOKUP($A8,cuc!$A$3:$AA$2089,C$3,FALSE)</f>
        <v>-506548600.51999998</v>
      </c>
      <c r="D8" s="28">
        <f>-VLOOKUP($A8,cuc!$A$3:$AA$2089,D$3,FALSE)</f>
        <v>-1402701740.3299999</v>
      </c>
      <c r="E8" s="28">
        <f>-VLOOKUP($A8,cuc!$A$3:$AA$2089,E$3,FALSE)</f>
        <v>-2277209597.1100001</v>
      </c>
      <c r="F8" s="28">
        <f>-VLOOKUP($A8,cuc!$A$3:$AA$2089,F$3,FALSE)</f>
        <v>-2858552178.1500001</v>
      </c>
      <c r="G8" s="28">
        <f>-VLOOKUP($A8,cuc!$A$3:$AA$2089,G$3,FALSE)</f>
        <v>-1274091337.47</v>
      </c>
      <c r="H8" s="28">
        <f>-VLOOKUP($A8,cuc!$A$3:$AA$2089,H$3,FALSE)</f>
        <v>-833746490.13999999</v>
      </c>
      <c r="I8" s="176"/>
    </row>
    <row r="9" spans="1:67" x14ac:dyDescent="0.25">
      <c r="A9" s="14">
        <v>511022</v>
      </c>
      <c r="B9" s="22" t="str">
        <f>PROPER(VLOOKUP($A9,cuc!$A$3:$AA$2089,B$3,FALSE))</f>
        <v xml:space="preserve">         Gastos De Comités</v>
      </c>
      <c r="C9" s="28">
        <f>-VLOOKUP($A9,cuc!$A$3:$AA$2089,C$3,FALSE)</f>
        <v>-997218953</v>
      </c>
      <c r="D9" s="28">
        <f>-VLOOKUP($A9,cuc!$A$3:$AA$2089,D$3,FALSE)</f>
        <v>-577319632</v>
      </c>
      <c r="E9" s="28">
        <f>-VLOOKUP($A9,cuc!$A$3:$AA$2089,E$3,FALSE)</f>
        <v>-721459748</v>
      </c>
      <c r="F9" s="28">
        <f>-VLOOKUP($A9,cuc!$A$3:$AA$2089,F$3,FALSE)</f>
        <v>-966787642</v>
      </c>
      <c r="G9" s="28">
        <f>-VLOOKUP($A9,cuc!$A$3:$AA$2089,G$3,FALSE)</f>
        <v>-177610762</v>
      </c>
      <c r="H9" s="28">
        <f>-VLOOKUP($A9,cuc!$A$3:$AA$2089,H$3,FALSE)</f>
        <v>-73251919</v>
      </c>
    </row>
    <row r="10" spans="1:67" ht="14.4" thickBot="1" x14ac:dyDescent="0.3">
      <c r="A10" s="15"/>
      <c r="B10" s="22" t="s">
        <v>2638</v>
      </c>
      <c r="C10" s="30">
        <f>+SUM(C5:C9)</f>
        <v>10289146560.690001</v>
      </c>
      <c r="D10" s="30">
        <f t="shared" ref="D10:H10" si="0">+SUM(D5:D9)</f>
        <v>9373682300.5499992</v>
      </c>
      <c r="E10" s="30">
        <f t="shared" si="0"/>
        <v>9498327772.5099983</v>
      </c>
      <c r="F10" s="30">
        <f t="shared" si="0"/>
        <v>11097803939.040001</v>
      </c>
      <c r="G10" s="30">
        <f t="shared" si="0"/>
        <v>7687873799.29</v>
      </c>
      <c r="H10" s="30">
        <f t="shared" si="0"/>
        <v>6759302749</v>
      </c>
    </row>
    <row r="11" spans="1:67" ht="14.4" thickBot="1" x14ac:dyDescent="0.3"/>
    <row r="12" spans="1:67" x14ac:dyDescent="0.25">
      <c r="A12" s="11" t="s">
        <v>139</v>
      </c>
      <c r="B12" s="20" t="s">
        <v>1410</v>
      </c>
      <c r="C12" s="12" t="str">
        <f>+C$4</f>
        <v>Año 16</v>
      </c>
      <c r="D12" s="12" t="str">
        <f t="shared" ref="D12:H12" si="1">+D$4</f>
        <v>Año 17</v>
      </c>
      <c r="E12" s="12" t="str">
        <f t="shared" si="1"/>
        <v>Año 18</v>
      </c>
      <c r="F12" s="12" t="str">
        <f t="shared" si="1"/>
        <v>Año 19</v>
      </c>
      <c r="G12" s="12" t="str">
        <f t="shared" si="1"/>
        <v>Año 20</v>
      </c>
      <c r="H12" s="12" t="str">
        <f t="shared" si="1"/>
        <v>Año 21</v>
      </c>
      <c r="BD12" s="1">
        <v>140400</v>
      </c>
      <c r="BE12" s="1">
        <v>140500</v>
      </c>
      <c r="BF12" s="1">
        <v>141100</v>
      </c>
      <c r="BG12" s="1">
        <v>141200</v>
      </c>
      <c r="BH12" s="1">
        <v>144100</v>
      </c>
      <c r="BI12" s="1">
        <v>144200</v>
      </c>
      <c r="BJ12" s="1">
        <v>144800</v>
      </c>
      <c r="BK12" s="1">
        <v>145400</v>
      </c>
      <c r="BL12" s="1">
        <v>145500</v>
      </c>
      <c r="BM12" s="1">
        <v>146100</v>
      </c>
      <c r="BN12" s="1">
        <v>146200</v>
      </c>
      <c r="BO12" s="1">
        <v>146900</v>
      </c>
    </row>
    <row r="13" spans="1:67" ht="14.4" thickBot="1" x14ac:dyDescent="0.3">
      <c r="A13" s="15">
        <v>410000</v>
      </c>
      <c r="B13" s="22" t="str">
        <f>PROPER(VLOOKUP($A13,cuc!$A$3:$AA$2089,B$3,FALSE))</f>
        <v xml:space="preserve">   Ingresos Por Venta De Bienes Y Servicios</v>
      </c>
      <c r="C13" s="28">
        <f>VLOOKUP($A13,cuc!$A$3:$AA$2089,C$3,FALSE)</f>
        <v>23533264704.130001</v>
      </c>
      <c r="D13" s="28">
        <f>VLOOKUP($A13,cuc!$A$3:$AA$2089,D$3,FALSE)</f>
        <v>26178764444.799999</v>
      </c>
      <c r="E13" s="28">
        <f>VLOOKUP($A13,cuc!$A$3:$AA$2089,E$3,FALSE)</f>
        <v>28279770840.98</v>
      </c>
      <c r="F13" s="28">
        <f>VLOOKUP($A13,cuc!$A$3:$AA$2089,F$3,FALSE)</f>
        <v>29660474879.459999</v>
      </c>
      <c r="G13" s="29">
        <f>VLOOKUP($A13,cuc!$A$3:$AA$2089,G$3,FALSE)</f>
        <v>29670871436.57</v>
      </c>
      <c r="H13" s="29">
        <f>VLOOKUP($A13,cuc!$A$3:$AA$2089,H$3,FALSE)</f>
        <v>23808347317.25</v>
      </c>
    </row>
    <row r="14" spans="1:67" ht="14.4" thickBot="1" x14ac:dyDescent="0.3">
      <c r="A14" s="15">
        <f>+cuc!A1384</f>
        <v>422004</v>
      </c>
      <c r="B14" s="22" t="str">
        <f>PROPER(VLOOKUP($A14,cuc!$A$3:$AA$2089,B$3,FALSE))</f>
        <v xml:space="preserve">         Intereses De Bancos Y Otras Entidades Con Actividad Financiera</v>
      </c>
      <c r="C14" s="28">
        <f>VLOOKUP($A14,cuc!$A$3:$AA$2089,C$3,FALSE)</f>
        <v>0</v>
      </c>
      <c r="D14" s="28">
        <f>VLOOKUP($A14,cuc!$A$3:$AA$2089,D$3,FALSE)</f>
        <v>0</v>
      </c>
      <c r="E14" s="28">
        <f>VLOOKUP($A14,cuc!$A$3:$AA$2089,E$3,FALSE)</f>
        <v>0</v>
      </c>
      <c r="F14" s="28">
        <f>VLOOKUP($A14,cuc!$A$3:$AA$2089,F$3,FALSE)</f>
        <v>323038504.33999997</v>
      </c>
      <c r="G14" s="29">
        <f>VLOOKUP($A14,cuc!$A$3:$AA$2089,G$3,FALSE)</f>
        <v>336305609.97000003</v>
      </c>
      <c r="H14" s="29">
        <f>VLOOKUP($A14,cuc!$A$3:$AA$2089,H$3,FALSE)</f>
        <v>122245620.89</v>
      </c>
    </row>
    <row r="15" spans="1:67" ht="14.4" thickBot="1" x14ac:dyDescent="0.3">
      <c r="A15" s="15">
        <v>423000</v>
      </c>
      <c r="B15" s="22" t="str">
        <f>PROPER(VLOOKUP($A15,cuc!$A$3:$AA$2089,B$3,FALSE))</f>
        <v xml:space="preserve">      Administrativos Y Sociales</v>
      </c>
      <c r="C15" s="28">
        <f>VLOOKUP($A15,cuc!$A$3:$AA$2089,C$3,FALSE)</f>
        <v>37869170</v>
      </c>
      <c r="D15" s="28">
        <f>VLOOKUP($A15,cuc!$A$3:$AA$2089,D$3,FALSE)</f>
        <v>99749398</v>
      </c>
      <c r="E15" s="28">
        <f>VLOOKUP($A15,cuc!$A$3:$AA$2089,E$3,FALSE)</f>
        <v>78813040</v>
      </c>
      <c r="F15" s="28">
        <f>VLOOKUP($A15,cuc!$A$3:$AA$2089,F$3,FALSE)</f>
        <v>41550315</v>
      </c>
      <c r="G15" s="29">
        <f>VLOOKUP($A15,cuc!$A$3:$AA$2089,G$3,FALSE)</f>
        <v>24129253</v>
      </c>
      <c r="H15" s="29">
        <f>VLOOKUP($A15,cuc!$A$3:$AA$2089,H$3,FALSE)</f>
        <v>15790306</v>
      </c>
    </row>
    <row r="16" spans="1:67" ht="14.4" thickBot="1" x14ac:dyDescent="0.3">
      <c r="A16" s="15">
        <v>424000</v>
      </c>
      <c r="B16" s="22" t="str">
        <f>PROPER(VLOOKUP($A16,cuc!$A$3:$AA$2089,B$3,FALSE))</f>
        <v xml:space="preserve">      Servicios Diferentes Al Objeto Social</v>
      </c>
      <c r="C16" s="28">
        <f>VLOOKUP($A16,cuc!$A$3:$AA$2089,C$3,FALSE)</f>
        <v>412640472.04000002</v>
      </c>
      <c r="D16" s="28">
        <f>VLOOKUP($A16,cuc!$A$3:$AA$2089,D$3,FALSE)</f>
        <v>315051175.88999999</v>
      </c>
      <c r="E16" s="28">
        <f>VLOOKUP($A16,cuc!$A$3:$AA$2089,E$3,FALSE)</f>
        <v>204406339.09999999</v>
      </c>
      <c r="F16" s="28">
        <f>VLOOKUP($A16,cuc!$A$3:$AA$2089,F$3,FALSE)</f>
        <v>170752110.94999999</v>
      </c>
      <c r="G16" s="29">
        <f>VLOOKUP($A16,cuc!$A$3:$AA$2089,G$3,FALSE)</f>
        <v>13197704.210000001</v>
      </c>
      <c r="H16" s="29">
        <f>VLOOKUP($A16,cuc!$A$3:$AA$2089,H$3,FALSE)</f>
        <v>48926906.380000003</v>
      </c>
    </row>
    <row r="17" spans="1:10" ht="14.4" thickBot="1" x14ac:dyDescent="0.3">
      <c r="A17" s="15"/>
      <c r="B17" s="21" t="s">
        <v>2639</v>
      </c>
      <c r="C17" s="31">
        <f t="shared" ref="C17:H17" si="2">SUM(C13:C16)</f>
        <v>23983774346.170002</v>
      </c>
      <c r="D17" s="31">
        <f t="shared" si="2"/>
        <v>26593565018.689999</v>
      </c>
      <c r="E17" s="31">
        <f t="shared" si="2"/>
        <v>28562990220.079998</v>
      </c>
      <c r="F17" s="31">
        <f t="shared" si="2"/>
        <v>30195815809.75</v>
      </c>
      <c r="G17" s="31">
        <f t="shared" si="2"/>
        <v>30044504003.75</v>
      </c>
      <c r="H17" s="31">
        <f t="shared" si="2"/>
        <v>23995310150.52</v>
      </c>
      <c r="I17" s="176"/>
    </row>
    <row r="18" spans="1:10" ht="14.4" thickBot="1" x14ac:dyDescent="0.3"/>
    <row r="19" spans="1:10" x14ac:dyDescent="0.25">
      <c r="B19" s="20" t="s">
        <v>1408</v>
      </c>
      <c r="C19" s="12" t="str">
        <f t="shared" ref="C19:H19" si="3">+C4</f>
        <v>Año 16</v>
      </c>
      <c r="D19" s="12" t="str">
        <f t="shared" si="3"/>
        <v>Año 17</v>
      </c>
      <c r="E19" s="12" t="str">
        <f t="shared" si="3"/>
        <v>Año 18</v>
      </c>
      <c r="F19" s="12" t="str">
        <f t="shared" si="3"/>
        <v>Año 19</v>
      </c>
      <c r="G19" s="12" t="str">
        <f t="shared" si="3"/>
        <v>Año 20</v>
      </c>
      <c r="H19" s="12" t="str">
        <f t="shared" si="3"/>
        <v>Año 21</v>
      </c>
    </row>
    <row r="20" spans="1:10" x14ac:dyDescent="0.25">
      <c r="B20" s="10" t="s">
        <v>2640</v>
      </c>
      <c r="C20" s="27">
        <f>+C10/C17</f>
        <v>0.4290044766174631</v>
      </c>
      <c r="D20" s="27">
        <f t="shared" ref="D20:H20" si="4">+D10/D17</f>
        <v>0.35247934204993431</v>
      </c>
      <c r="E20" s="27">
        <f t="shared" si="4"/>
        <v>0.33253968507234938</v>
      </c>
      <c r="F20" s="27">
        <f t="shared" si="4"/>
        <v>0.36752787237020451</v>
      </c>
      <c r="G20" s="27">
        <f t="shared" si="4"/>
        <v>0.25588286624170725</v>
      </c>
      <c r="H20" s="27">
        <f t="shared" si="4"/>
        <v>0.28169266021566802</v>
      </c>
      <c r="I20" s="175"/>
      <c r="J20" s="176"/>
    </row>
  </sheetData>
  <mergeCells count="2">
    <mergeCell ref="E1:H1"/>
    <mergeCell ref="E2:H2"/>
  </mergeCells>
  <conditionalFormatting sqref="C20:H20">
    <cfRule type="colorScale" priority="4">
      <colorScale>
        <cfvo type="min"/>
        <cfvo type="percentile" val="50"/>
        <cfvo type="max"/>
        <color rgb="FF63BE7B"/>
        <color rgb="FFFFEB84"/>
        <color rgb="FFF8696B"/>
      </colorScale>
    </cfRule>
  </conditionalFormatting>
  <conditionalFormatting sqref="H20">
    <cfRule type="colorScale" priority="3">
      <colorScale>
        <cfvo type="min"/>
        <cfvo type="percentile" val="50"/>
        <cfvo type="max"/>
        <color rgb="FF63BE7B"/>
        <color rgb="FFFFEB84"/>
        <color rgb="FFF8696B"/>
      </colorScale>
    </cfRule>
  </conditionalFormatting>
  <conditionalFormatting sqref="C20:H20">
    <cfRule type="colorScale" priority="1">
      <colorScale>
        <cfvo type="min"/>
        <cfvo type="percentile" val="50"/>
        <cfvo type="max"/>
        <color rgb="FFF8696B"/>
        <color rgb="FFFFEB84"/>
        <color rgb="FF63BE7B"/>
      </colorScale>
    </cfRule>
  </conditionalFormatting>
  <conditionalFormatting sqref="C20:H21">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44CAC-616E-4AFA-A8F1-D931A85D0E52}">
  <dimension ref="A1:BO15"/>
  <sheetViews>
    <sheetView showGridLines="0" zoomScale="168" zoomScaleNormal="168" workbookViewId="0">
      <pane xSplit="1" ySplit="4" topLeftCell="B8" activePane="bottomRight" state="frozen"/>
      <selection sqref="A1:G69"/>
      <selection pane="topRight" sqref="A1:G69"/>
      <selection pane="bottomLeft" sqref="A1:G69"/>
      <selection pane="bottomRight" activeCell="B2" sqref="B2"/>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14.664062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5" t="s">
        <v>1409</v>
      </c>
      <c r="B1" s="275" t="s">
        <v>54</v>
      </c>
      <c r="C1" s="275" t="s">
        <v>107</v>
      </c>
      <c r="D1" s="275" t="s">
        <v>80</v>
      </c>
      <c r="E1" s="376" t="s">
        <v>55</v>
      </c>
      <c r="F1" s="376"/>
      <c r="G1" s="376"/>
      <c r="H1" s="376"/>
    </row>
    <row r="2" spans="1:67" s="26" customFormat="1" ht="25.8" customHeight="1" x14ac:dyDescent="0.2">
      <c r="A2" s="276" t="s">
        <v>1924</v>
      </c>
      <c r="B2" s="277" t="s">
        <v>2610</v>
      </c>
      <c r="C2" s="278" t="s">
        <v>2609</v>
      </c>
      <c r="D2" s="277" t="s">
        <v>2611</v>
      </c>
      <c r="E2" s="377" t="s">
        <v>2612</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110000</v>
      </c>
      <c r="B5" s="22" t="str">
        <f>PROPER(VLOOKUP($A5,cuc!$A$3:$AA$2089,B$3,FALSE))</f>
        <v xml:space="preserve">   Efectivo Y Equivalente Al Efectivo</v>
      </c>
      <c r="C5" s="28">
        <f>VLOOKUP($A5,cuc!$A$3:$AA$2089,C$3,FALSE)</f>
        <v>4461546752.3599997</v>
      </c>
      <c r="D5" s="28">
        <f>VLOOKUP($A5,cuc!$A$3:$AA$2089,D$3,FALSE)</f>
        <v>5690797336.0699997</v>
      </c>
      <c r="E5" s="28">
        <f>VLOOKUP($A5,cuc!$A$3:$AA$2089,E$3,FALSE)</f>
        <v>11906072559.34</v>
      </c>
      <c r="F5" s="28">
        <f>VLOOKUP($A5,cuc!$A$3:$AA$2089,F$3,FALSE)</f>
        <v>24816650906.029999</v>
      </c>
      <c r="G5" s="29">
        <f>VLOOKUP($A5,cuc!$A$3:$AA$2089,G$3,FALSE)</f>
        <v>12978386821.209999</v>
      </c>
      <c r="H5" s="29">
        <f>VLOOKUP($A5,cuc!$A$3:$AA$2089,H$3,FALSE)</f>
        <v>14891841407.5</v>
      </c>
    </row>
    <row r="6" spans="1:67" x14ac:dyDescent="0.25">
      <c r="A6" s="14">
        <v>120000</v>
      </c>
      <c r="B6" s="22" t="str">
        <f>PROPER(VLOOKUP($A6,cuc!$A$3:$AA$2089,B$3,FALSE))</f>
        <v xml:space="preserve">   Inversiones</v>
      </c>
      <c r="C6" s="28">
        <f>VLOOKUP($A6,cuc!$A$3:$AA$2089,C$3,FALSE)</f>
        <v>264364594.50999999</v>
      </c>
      <c r="D6" s="28">
        <f>VLOOKUP($A6,cuc!$A$3:$AA$2089,D$3,FALSE)</f>
        <v>264364594.50999999</v>
      </c>
      <c r="E6" s="28">
        <f>VLOOKUP($A6,cuc!$A$3:$AA$2089,E$3,FALSE)</f>
        <v>264364594.50999999</v>
      </c>
      <c r="F6" s="28">
        <f>VLOOKUP($A6,cuc!$A$3:$AA$2089,F$3,FALSE)</f>
        <v>2264364594.5100002</v>
      </c>
      <c r="G6" s="29">
        <f>VLOOKUP($A6,cuc!$A$3:$AA$2089,G$3,FALSE)</f>
        <v>264364594.50999999</v>
      </c>
      <c r="H6" s="29">
        <f>VLOOKUP($A6,cuc!$A$3:$AA$2089,H$3,FALSE)</f>
        <v>264364594.50999999</v>
      </c>
    </row>
    <row r="7" spans="1:67" ht="14.4" thickBot="1" x14ac:dyDescent="0.3">
      <c r="A7" s="15"/>
      <c r="B7" s="22" t="s">
        <v>2613</v>
      </c>
      <c r="C7" s="30">
        <f t="shared" ref="C7:H7" si="0">+SUM(C5:C6)</f>
        <v>4725911346.8699999</v>
      </c>
      <c r="D7" s="30">
        <f t="shared" si="0"/>
        <v>5955161930.5799999</v>
      </c>
      <c r="E7" s="30">
        <f t="shared" si="0"/>
        <v>12170437153.85</v>
      </c>
      <c r="F7" s="30">
        <f t="shared" si="0"/>
        <v>27081015500.540001</v>
      </c>
      <c r="G7" s="30">
        <f t="shared" si="0"/>
        <v>13242751415.719999</v>
      </c>
      <c r="H7" s="30">
        <f t="shared" si="0"/>
        <v>15156206002.01</v>
      </c>
    </row>
    <row r="8" spans="1:67" ht="14.4" thickBot="1" x14ac:dyDescent="0.3"/>
    <row r="9" spans="1:67" x14ac:dyDescent="0.25">
      <c r="A9" s="11" t="s">
        <v>139</v>
      </c>
      <c r="B9" s="20" t="s">
        <v>1410</v>
      </c>
      <c r="C9" s="12" t="str">
        <f>+C$4</f>
        <v>Año 16</v>
      </c>
      <c r="D9" s="12" t="str">
        <f t="shared" ref="D9:H9" si="1">+D$4</f>
        <v>Año 17</v>
      </c>
      <c r="E9" s="12" t="str">
        <f t="shared" si="1"/>
        <v>Año 18</v>
      </c>
      <c r="F9" s="12" t="str">
        <f t="shared" si="1"/>
        <v>Año 19</v>
      </c>
      <c r="G9" s="12" t="str">
        <f t="shared" si="1"/>
        <v>Año 20</v>
      </c>
      <c r="H9" s="12" t="str">
        <f t="shared" si="1"/>
        <v>Año 21</v>
      </c>
      <c r="BD9" s="1">
        <v>140400</v>
      </c>
      <c r="BE9" s="1">
        <v>140500</v>
      </c>
      <c r="BF9" s="1">
        <v>141100</v>
      </c>
      <c r="BG9" s="1">
        <v>141200</v>
      </c>
      <c r="BH9" s="1">
        <v>144100</v>
      </c>
      <c r="BI9" s="1">
        <v>144200</v>
      </c>
      <c r="BJ9" s="1">
        <v>144800</v>
      </c>
      <c r="BK9" s="1">
        <v>145400</v>
      </c>
      <c r="BL9" s="1">
        <v>145500</v>
      </c>
      <c r="BM9" s="1">
        <v>146100</v>
      </c>
      <c r="BN9" s="1">
        <v>146200</v>
      </c>
      <c r="BO9" s="1">
        <v>146900</v>
      </c>
    </row>
    <row r="10" spans="1:67" ht="14.4" thickBot="1" x14ac:dyDescent="0.3">
      <c r="A10" s="15">
        <v>420500</v>
      </c>
      <c r="B10" s="22" t="str">
        <f>PROPER(VLOOKUP($A10,cuc!$A$3:$AA$2089,B$3,FALSE))</f>
        <v xml:space="preserve">      Ingresos Por Utilidad En Venta De Inversiones Y Otros Activos</v>
      </c>
      <c r="C10" s="28">
        <f>VLOOKUP($A10,cuc!$A$3:$AA$2089,C$3,FALSE)</f>
        <v>4500000</v>
      </c>
      <c r="D10" s="28">
        <f>VLOOKUP($A10,cuc!$A$3:$AA$2089,D$3,FALSE)</f>
        <v>0</v>
      </c>
      <c r="E10" s="28">
        <f>VLOOKUP($A10,cuc!$A$3:$AA$2089,E$3,FALSE)</f>
        <v>0</v>
      </c>
      <c r="F10" s="28">
        <f>VLOOKUP($A10,cuc!$A$3:$AA$2089,F$3,FALSE)</f>
        <v>0</v>
      </c>
      <c r="G10" s="29">
        <f>VLOOKUP($A10,cuc!$A$3:$AA$2089,G$3,FALSE)</f>
        <v>0</v>
      </c>
      <c r="H10" s="29">
        <f>VLOOKUP($A10,cuc!$A$3:$AA$2089,H$3,FALSE)</f>
        <v>0</v>
      </c>
    </row>
    <row r="11" spans="1:67" ht="14.4" thickBot="1" x14ac:dyDescent="0.3">
      <c r="A11" s="15">
        <v>422004</v>
      </c>
      <c r="B11" s="22" t="str">
        <f>PROPER(VLOOKUP($A11,cuc!$A$3:$AA$2089,B$3,FALSE))</f>
        <v xml:space="preserve">         Intereses De Bancos Y Otras Entidades Con Actividad Financiera</v>
      </c>
      <c r="C11" s="28">
        <f>VLOOKUP($A11,cuc!$A$3:$AA$2089,C$3,FALSE)</f>
        <v>0</v>
      </c>
      <c r="D11" s="28">
        <f>VLOOKUP($A11,cuc!$A$3:$AA$2089,D$3,FALSE)</f>
        <v>0</v>
      </c>
      <c r="E11" s="28">
        <f>VLOOKUP($A11,cuc!$A$3:$AA$2089,E$3,FALSE)</f>
        <v>0</v>
      </c>
      <c r="F11" s="28">
        <f>VLOOKUP($A11,cuc!$A$3:$AA$2089,F$3,FALSE)</f>
        <v>323038504.33999997</v>
      </c>
      <c r="G11" s="29">
        <f>VLOOKUP($A11,cuc!$A$3:$AA$2089,G$3,FALSE)</f>
        <v>336305609.97000003</v>
      </c>
      <c r="H11" s="29">
        <f>VLOOKUP($A11,cuc!$A$3:$AA$2089,H$3,FALSE)</f>
        <v>122245620.89</v>
      </c>
    </row>
    <row r="12" spans="1:67" ht="14.4" thickBot="1" x14ac:dyDescent="0.3">
      <c r="A12" s="15" t="s">
        <v>1407</v>
      </c>
      <c r="B12" s="21" t="s">
        <v>1406</v>
      </c>
      <c r="C12" s="31">
        <f t="shared" ref="C12:H12" si="2">SUM(C10:C11)</f>
        <v>4500000</v>
      </c>
      <c r="D12" s="31">
        <f t="shared" si="2"/>
        <v>0</v>
      </c>
      <c r="E12" s="31">
        <f t="shared" si="2"/>
        <v>0</v>
      </c>
      <c r="F12" s="31">
        <f t="shared" si="2"/>
        <v>323038504.33999997</v>
      </c>
      <c r="G12" s="31">
        <f t="shared" si="2"/>
        <v>336305609.97000003</v>
      </c>
      <c r="H12" s="31">
        <f t="shared" si="2"/>
        <v>122245620.89</v>
      </c>
      <c r="I12" s="176"/>
    </row>
    <row r="13" spans="1:67" ht="14.4" thickBot="1" x14ac:dyDescent="0.3"/>
    <row r="14" spans="1:67" x14ac:dyDescent="0.25">
      <c r="B14" s="20" t="s">
        <v>1408</v>
      </c>
      <c r="C14" s="12" t="str">
        <f t="shared" ref="C14:H14" si="3">+C4</f>
        <v>Año 16</v>
      </c>
      <c r="D14" s="12" t="str">
        <f t="shared" si="3"/>
        <v>Año 17</v>
      </c>
      <c r="E14" s="12" t="str">
        <f t="shared" si="3"/>
        <v>Año 18</v>
      </c>
      <c r="F14" s="12" t="str">
        <f t="shared" si="3"/>
        <v>Año 19</v>
      </c>
      <c r="G14" s="12" t="str">
        <f t="shared" si="3"/>
        <v>Año 20</v>
      </c>
      <c r="H14" s="12" t="str">
        <f t="shared" si="3"/>
        <v>Año 21</v>
      </c>
    </row>
    <row r="15" spans="1:67" x14ac:dyDescent="0.25">
      <c r="B15" s="10" t="s">
        <v>2621</v>
      </c>
      <c r="C15" s="27">
        <f>+C12/C7</f>
        <v>9.5219729480968318E-4</v>
      </c>
      <c r="D15" s="27">
        <f>+D12/+AVERAGE(C7:D7)</f>
        <v>0</v>
      </c>
      <c r="E15" s="27">
        <f t="shared" ref="E15:G15" si="4">+E12/+AVERAGE(D7:E7)</f>
        <v>0</v>
      </c>
      <c r="F15" s="27">
        <f t="shared" si="4"/>
        <v>1.645995154290782E-2</v>
      </c>
      <c r="G15" s="27">
        <f t="shared" si="4"/>
        <v>1.668026752899365E-2</v>
      </c>
      <c r="H15" s="27">
        <f>+H12/+AVERAGE(G7:H7)/'Indicadores SIAR EVOLUCION'!J1*12</f>
        <v>1.0330995107335577E-2</v>
      </c>
      <c r="I15" s="175"/>
      <c r="J15" s="176"/>
    </row>
  </sheetData>
  <mergeCells count="2">
    <mergeCell ref="E1:H1"/>
    <mergeCell ref="E2:H2"/>
  </mergeCells>
  <conditionalFormatting sqref="C15:H15">
    <cfRule type="colorScale" priority="4">
      <colorScale>
        <cfvo type="min"/>
        <cfvo type="percentile" val="50"/>
        <cfvo type="max"/>
        <color rgb="FF63BE7B"/>
        <color rgb="FFFFEB84"/>
        <color rgb="FFF8696B"/>
      </colorScale>
    </cfRule>
  </conditionalFormatting>
  <conditionalFormatting sqref="H15">
    <cfRule type="colorScale" priority="3">
      <colorScale>
        <cfvo type="min"/>
        <cfvo type="percentile" val="50"/>
        <cfvo type="max"/>
        <color rgb="FF63BE7B"/>
        <color rgb="FFFFEB84"/>
        <color rgb="FFF8696B"/>
      </colorScale>
    </cfRule>
  </conditionalFormatting>
  <conditionalFormatting sqref="C15:H15">
    <cfRule type="colorScale" priority="1">
      <colorScale>
        <cfvo type="min"/>
        <cfvo type="percentile" val="50"/>
        <cfvo type="max"/>
        <color rgb="FFF8696B"/>
        <color rgb="FFFFEB84"/>
        <color rgb="FF63BE7B"/>
      </colorScale>
    </cfRule>
  </conditionalFormatting>
  <conditionalFormatting sqref="C15:H16">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5C55E-1D85-42EF-AFA9-846C060EECF3}">
  <dimension ref="A1:BO21"/>
  <sheetViews>
    <sheetView showGridLines="0" zoomScale="168" zoomScaleNormal="168" workbookViewId="0">
      <pane xSplit="1" ySplit="4" topLeftCell="B5" activePane="bottomRight" state="frozen"/>
      <selection sqref="A1:G69"/>
      <selection pane="topRight" sqref="A1:G69"/>
      <selection pane="bottomLeft" sqref="A1:G69"/>
      <selection pane="bottomRight" activeCell="H7" sqref="H7"/>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14.664062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5" t="s">
        <v>1409</v>
      </c>
      <c r="B1" s="275" t="s">
        <v>54</v>
      </c>
      <c r="C1" s="275" t="s">
        <v>107</v>
      </c>
      <c r="D1" s="275" t="s">
        <v>80</v>
      </c>
      <c r="E1" s="376" t="s">
        <v>55</v>
      </c>
      <c r="F1" s="376"/>
      <c r="G1" s="376"/>
      <c r="H1" s="376"/>
    </row>
    <row r="2" spans="1:67" s="26" customFormat="1" ht="25.8" customHeight="1" x14ac:dyDescent="0.2">
      <c r="A2" s="276" t="s">
        <v>1924</v>
      </c>
      <c r="B2" s="277" t="s">
        <v>2610</v>
      </c>
      <c r="C2" s="278" t="s">
        <v>2609</v>
      </c>
      <c r="D2" s="277" t="s">
        <v>2611</v>
      </c>
      <c r="E2" s="377" t="s">
        <v>2612</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110000</v>
      </c>
      <c r="B5" s="22" t="str">
        <f>PROPER(VLOOKUP($A5,cuc!$A$3:$AA$2089,B$3,FALSE))</f>
        <v xml:space="preserve">   Efectivo Y Equivalente Al Efectivo</v>
      </c>
      <c r="C5" s="28">
        <f>VLOOKUP($A5,cuc!$A$3:$AA$2089,C$3,FALSE)</f>
        <v>4461546752.3599997</v>
      </c>
      <c r="D5" s="28">
        <f>VLOOKUP($A5,cuc!$A$3:$AA$2089,D$3,FALSE)</f>
        <v>5690797336.0699997</v>
      </c>
      <c r="E5" s="28">
        <f>VLOOKUP($A5,cuc!$A$3:$AA$2089,E$3,FALSE)</f>
        <v>11906072559.34</v>
      </c>
      <c r="F5" s="28">
        <f>VLOOKUP($A5,cuc!$A$3:$AA$2089,F$3,FALSE)</f>
        <v>24816650906.029999</v>
      </c>
      <c r="G5" s="29">
        <f>VLOOKUP($A5,cuc!$A$3:$AA$2089,G$3,FALSE)</f>
        <v>12978386821.209999</v>
      </c>
      <c r="H5" s="29">
        <f>VLOOKUP($A5,cuc!$A$3:$AA$2089,H$3,FALSE)</f>
        <v>14891841407.5</v>
      </c>
    </row>
    <row r="6" spans="1:67" x14ac:dyDescent="0.25">
      <c r="A6" s="14">
        <v>120000</v>
      </c>
      <c r="B6" s="22" t="str">
        <f>PROPER(VLOOKUP($A6,cuc!$A$3:$AA$2089,B$3,FALSE))</f>
        <v xml:space="preserve">   Inversiones</v>
      </c>
      <c r="C6" s="28">
        <f>VLOOKUP($A6,cuc!$A$3:$AA$2089,C$3,FALSE)</f>
        <v>264364594.50999999</v>
      </c>
      <c r="D6" s="28">
        <f>VLOOKUP($A6,cuc!$A$3:$AA$2089,D$3,FALSE)</f>
        <v>264364594.50999999</v>
      </c>
      <c r="E6" s="28">
        <f>VLOOKUP($A6,cuc!$A$3:$AA$2089,E$3,FALSE)</f>
        <v>264364594.50999999</v>
      </c>
      <c r="F6" s="28">
        <f>VLOOKUP($A6,cuc!$A$3:$AA$2089,F$3,FALSE)</f>
        <v>2264364594.5100002</v>
      </c>
      <c r="G6" s="29">
        <f>VLOOKUP($A6,cuc!$A$3:$AA$2089,G$3,FALSE)</f>
        <v>264364594.50999999</v>
      </c>
      <c r="H6" s="29">
        <f>VLOOKUP($A6,cuc!$A$3:$AA$2089,H$3,FALSE)</f>
        <v>264364594.50999999</v>
      </c>
    </row>
    <row r="7" spans="1:67" x14ac:dyDescent="0.25">
      <c r="A7" s="14">
        <v>140000</v>
      </c>
      <c r="B7" s="22" t="str">
        <f>PROPER(VLOOKUP($A7,cuc!$A$3:$AA$2089,B$3,FALSE))</f>
        <v xml:space="preserve">   Cartera De CrÉditos</v>
      </c>
      <c r="C7" s="28">
        <f>VLOOKUP($A7,cuc!$A$3:$AA$2089,C$3,FALSE)</f>
        <v>140597282483.06</v>
      </c>
      <c r="D7" s="28">
        <f>VLOOKUP($A7,cuc!$A$3:$AA$2089,D$3,FALSE)</f>
        <v>153331059961.91</v>
      </c>
      <c r="E7" s="28">
        <f>VLOOKUP($A7,cuc!$A$3:$AA$2089,E$3,FALSE)</f>
        <v>168266451050.01999</v>
      </c>
      <c r="F7" s="28">
        <f>VLOOKUP($A7,cuc!$A$3:$AA$2089,F$3,FALSE)</f>
        <v>166567524560.35999</v>
      </c>
      <c r="G7" s="28">
        <f>VLOOKUP($A7,cuc!$A$3:$AA$2089,G$3,FALSE)</f>
        <v>204377163481.54001</v>
      </c>
      <c r="H7" s="28">
        <f>VLOOKUP($A7,cuc!$A$3:$AA$2089,H$3,FALSE)</f>
        <v>208174138522.04001</v>
      </c>
    </row>
    <row r="8" spans="1:67" x14ac:dyDescent="0.25">
      <c r="A8" s="14">
        <v>160000</v>
      </c>
      <c r="B8" s="22" t="str">
        <f>PROPER(VLOOKUP($A8,cuc!$A$3:$AA$2089,B$3,FALSE))</f>
        <v xml:space="preserve">   Cuentas Por Cobrar Y Otras</v>
      </c>
      <c r="C8" s="28">
        <f>VLOOKUP($A8,cuc!$A$3:$AA$2089,C$3,FALSE)</f>
        <v>6498693410.04</v>
      </c>
      <c r="D8" s="28">
        <f>VLOOKUP($A8,cuc!$A$3:$AA$2089,D$3,FALSE)</f>
        <v>6724657622</v>
      </c>
      <c r="E8" s="28">
        <f>VLOOKUP($A8,cuc!$A$3:$AA$2089,E$3,FALSE)</f>
        <v>4603948085</v>
      </c>
      <c r="F8" s="28">
        <f>VLOOKUP($A8,cuc!$A$3:$AA$2089,F$3,FALSE)</f>
        <v>2031742531</v>
      </c>
      <c r="G8" s="29">
        <f>VLOOKUP($A8,cuc!$A$3:$AA$2089,G$3,FALSE)</f>
        <v>2404658906</v>
      </c>
      <c r="H8" s="29">
        <f>VLOOKUP($A8,cuc!$A$3:$AA$2089,H$3,FALSE)</f>
        <v>6489984750</v>
      </c>
    </row>
    <row r="9" spans="1:67" ht="14.4" thickBot="1" x14ac:dyDescent="0.3">
      <c r="A9" s="15"/>
      <c r="B9" s="22" t="s">
        <v>2613</v>
      </c>
      <c r="C9" s="30">
        <f t="shared" ref="C9:H9" si="0">+SUM(C5:C8)</f>
        <v>151821887239.97</v>
      </c>
      <c r="D9" s="30">
        <f t="shared" si="0"/>
        <v>166010879514.48999</v>
      </c>
      <c r="E9" s="30">
        <f t="shared" si="0"/>
        <v>185040836288.87</v>
      </c>
      <c r="F9" s="30">
        <f t="shared" si="0"/>
        <v>195680282591.89999</v>
      </c>
      <c r="G9" s="30">
        <f t="shared" si="0"/>
        <v>220024573803.26001</v>
      </c>
      <c r="H9" s="30">
        <f t="shared" si="0"/>
        <v>229820329274.05002</v>
      </c>
    </row>
    <row r="10" spans="1:67" ht="14.4" thickBot="1" x14ac:dyDescent="0.3"/>
    <row r="11" spans="1:67" x14ac:dyDescent="0.25">
      <c r="A11" s="11" t="s">
        <v>139</v>
      </c>
      <c r="B11" s="20" t="s">
        <v>1410</v>
      </c>
      <c r="C11" s="12" t="str">
        <f>+C$4</f>
        <v>Año 16</v>
      </c>
      <c r="D11" s="12" t="str">
        <f t="shared" ref="D11:H11" si="1">+D$4</f>
        <v>Año 17</v>
      </c>
      <c r="E11" s="12" t="str">
        <f t="shared" si="1"/>
        <v>Año 18</v>
      </c>
      <c r="F11" s="12" t="str">
        <f t="shared" si="1"/>
        <v>Año 19</v>
      </c>
      <c r="G11" s="12" t="str">
        <f t="shared" si="1"/>
        <v>Año 20</v>
      </c>
      <c r="H11" s="12" t="str">
        <f t="shared" si="1"/>
        <v>Año 21</v>
      </c>
      <c r="BD11" s="1">
        <v>140400</v>
      </c>
      <c r="BE11" s="1">
        <v>140500</v>
      </c>
      <c r="BF11" s="1">
        <v>141100</v>
      </c>
      <c r="BG11" s="1">
        <v>141200</v>
      </c>
      <c r="BH11" s="1">
        <v>144100</v>
      </c>
      <c r="BI11" s="1">
        <v>144200</v>
      </c>
      <c r="BJ11" s="1">
        <v>144800</v>
      </c>
      <c r="BK11" s="1">
        <v>145400</v>
      </c>
      <c r="BL11" s="1">
        <v>145500</v>
      </c>
      <c r="BM11" s="1">
        <v>146100</v>
      </c>
      <c r="BN11" s="1">
        <v>146200</v>
      </c>
      <c r="BO11" s="1">
        <v>146900</v>
      </c>
    </row>
    <row r="12" spans="1:67" ht="14.4" thickBot="1" x14ac:dyDescent="0.3">
      <c r="A12" s="15">
        <v>230000</v>
      </c>
      <c r="B12" s="22" t="str">
        <f>PROPER(VLOOKUP($A12,cuc!$A$3:$AA$2089,B$3,FALSE))</f>
        <v xml:space="preserve">   Obligaciones Financieras Y Otros Pasivos Financieros</v>
      </c>
      <c r="C12" s="28">
        <f>VLOOKUP($A12,cuc!$A$3:$AA$2089,C$3,FALSE)</f>
        <v>11944040474.32</v>
      </c>
      <c r="D12" s="28">
        <f>VLOOKUP($A12,cuc!$A$3:$AA$2089,D$3,FALSE)</f>
        <v>7942307381.3299999</v>
      </c>
      <c r="E12" s="28">
        <f>VLOOKUP($A12,cuc!$A$3:$AA$2089,E$3,FALSE)</f>
        <v>5094629720.2799997</v>
      </c>
      <c r="F12" s="28">
        <f>VLOOKUP($A12,cuc!$A$3:$AA$2089,F$3,FALSE)</f>
        <v>649984070</v>
      </c>
      <c r="G12" s="29">
        <f>VLOOKUP($A12,cuc!$A$3:$AA$2089,G$3,FALSE)</f>
        <v>4513656062</v>
      </c>
      <c r="H12" s="29">
        <f>VLOOKUP($A12,cuc!$A$3:$AA$2089,H$3,FALSE)</f>
        <v>2833333213</v>
      </c>
    </row>
    <row r="13" spans="1:67" ht="14.4" thickBot="1" x14ac:dyDescent="0.3">
      <c r="A13" s="15">
        <v>240000</v>
      </c>
      <c r="B13" s="22" t="str">
        <f>PROPER(VLOOKUP($A13,cuc!$A$3:$AA$2089,B$3,FALSE))</f>
        <v xml:space="preserve">   Cuentas Por Pagar Y Otras</v>
      </c>
      <c r="C13" s="28">
        <f>VLOOKUP($A13,cuc!$A$3:$AA$2089,C$3,FALSE)</f>
        <v>2911571745.6399999</v>
      </c>
      <c r="D13" s="28">
        <f>VLOOKUP($A13,cuc!$A$3:$AA$2089,D$3,FALSE)</f>
        <v>2842431944.3099999</v>
      </c>
      <c r="E13" s="28">
        <f>VLOOKUP($A13,cuc!$A$3:$AA$2089,E$3,FALSE)</f>
        <v>3167336802</v>
      </c>
      <c r="F13" s="28">
        <f>VLOOKUP($A13,cuc!$A$3:$AA$2089,F$3,FALSE)</f>
        <v>4284956037.0900002</v>
      </c>
      <c r="G13" s="29">
        <f>VLOOKUP($A13,cuc!$A$3:$AA$2089,G$3,FALSE)</f>
        <v>2532228796.6700001</v>
      </c>
      <c r="H13" s="29">
        <f>VLOOKUP($A13,cuc!$A$3:$AA$2089,H$3,FALSE)</f>
        <v>2260519529.77</v>
      </c>
    </row>
    <row r="14" spans="1:67" ht="14.4" thickBot="1" x14ac:dyDescent="0.3">
      <c r="A14" s="15">
        <v>270000</v>
      </c>
      <c r="B14" s="22" t="str">
        <f>PROPER(VLOOKUP($A14,cuc!$A$3:$AA$2089,B$3,FALSE))</f>
        <v xml:space="preserve">   Otros Pasivos</v>
      </c>
      <c r="C14" s="28">
        <f>VLOOKUP($A14,cuc!$A$3:$AA$2089,C$3,FALSE)</f>
        <v>218986682</v>
      </c>
      <c r="D14" s="28">
        <f>VLOOKUP($A14,cuc!$A$3:$AA$2089,D$3,FALSE)</f>
        <v>278756405</v>
      </c>
      <c r="E14" s="28">
        <f>VLOOKUP($A14,cuc!$A$3:$AA$2089,E$3,FALSE)</f>
        <v>298342833</v>
      </c>
      <c r="F14" s="28">
        <f>VLOOKUP($A14,cuc!$A$3:$AA$2089,F$3,FALSE)</f>
        <v>334397927</v>
      </c>
      <c r="G14" s="29">
        <f>VLOOKUP($A14,cuc!$A$3:$AA$2089,G$3,FALSE)</f>
        <v>775579845</v>
      </c>
      <c r="H14" s="29">
        <f>VLOOKUP($A14,cuc!$A$3:$AA$2089,H$3,FALSE)</f>
        <v>665119720</v>
      </c>
    </row>
    <row r="15" spans="1:67" ht="14.4" thickBot="1" x14ac:dyDescent="0.3">
      <c r="A15" s="15">
        <v>272000</v>
      </c>
      <c r="B15" s="22" t="str">
        <f>PROPER(VLOOKUP($A15,cuc!$A$3:$AA$2089,B$3,FALSE))</f>
        <v xml:space="preserve">      Ingresos Anticipados - Diferidos</v>
      </c>
      <c r="C15" s="28">
        <f>-VLOOKUP($A15,cuc!$A$3:$AA$2089,C$3,FALSE)</f>
        <v>-29856217</v>
      </c>
      <c r="D15" s="28">
        <f>-VLOOKUP($A15,cuc!$A$3:$AA$2089,D$3,FALSE)</f>
        <v>-33080351</v>
      </c>
      <c r="E15" s="28">
        <f>-VLOOKUP($A15,cuc!$A$3:$AA$2089,E$3,FALSE)</f>
        <v>-86883832</v>
      </c>
      <c r="F15" s="28">
        <f>-VLOOKUP($A15,cuc!$A$3:$AA$2089,F$3,FALSE)</f>
        <v>-79330743</v>
      </c>
      <c r="G15" s="28">
        <f>-VLOOKUP($A15,cuc!$A$3:$AA$2089,G$3,FALSE)</f>
        <v>-497774331</v>
      </c>
      <c r="H15" s="28">
        <f>-VLOOKUP($A15,cuc!$A$3:$AA$2089,H$3,FALSE)</f>
        <v>-627741893</v>
      </c>
    </row>
    <row r="16" spans="1:67" ht="14.4" thickBot="1" x14ac:dyDescent="0.3">
      <c r="A16" s="15">
        <v>310000</v>
      </c>
      <c r="B16" s="22" t="str">
        <f>PROPER(VLOOKUP($A16,cuc!$A$3:$AA$2089,B$3,FALSE))</f>
        <v xml:space="preserve">   Capital Social</v>
      </c>
      <c r="C16" s="28">
        <f>VLOOKUP($A16,cuc!$A$3:$AA$2089,C$3,FALSE)</f>
        <v>116605971320.02</v>
      </c>
      <c r="D16" s="28">
        <f>VLOOKUP($A16,cuc!$A$3:$AA$2089,D$3,FALSE)</f>
        <v>128101686146.99001</v>
      </c>
      <c r="E16" s="28">
        <f>VLOOKUP($A16,cuc!$A$3:$AA$2089,E$3,FALSE)</f>
        <v>140939103683.26999</v>
      </c>
      <c r="F16" s="28">
        <f>VLOOKUP($A16,cuc!$A$3:$AA$2089,F$3,FALSE)</f>
        <v>156259713423.26999</v>
      </c>
      <c r="G16" s="29">
        <f>VLOOKUP($A16,cuc!$A$3:$AA$2089,G$3,FALSE)</f>
        <v>171823469626.56</v>
      </c>
      <c r="H16" s="29">
        <f>VLOOKUP($A16,cuc!$A$3:$AA$2089,H$3,FALSE)</f>
        <v>180269793813.13</v>
      </c>
    </row>
    <row r="17" spans="1:10" ht="14.4" thickBot="1" x14ac:dyDescent="0.3">
      <c r="A17" s="15">
        <v>311010</v>
      </c>
      <c r="B17" s="22" t="str">
        <f>PROPER(VLOOKUP($A17,cuc!$A$3:$AA$2089,B$3,FALSE))</f>
        <v xml:space="preserve">         Aportes Amortizados</v>
      </c>
      <c r="C17" s="28">
        <f>-VLOOKUP($A17,cuc!$A$3:$AA$2089,C$3,FALSE)</f>
        <v>-10325949814.450001</v>
      </c>
      <c r="D17" s="28">
        <f>-VLOOKUP($A17,cuc!$A$3:$AA$2089,D$3,FALSE)</f>
        <v>-11186253693.959999</v>
      </c>
      <c r="E17" s="28">
        <f>-VLOOKUP($A17,cuc!$A$3:$AA$2089,E$3,FALSE)</f>
        <v>-12257494568.01</v>
      </c>
      <c r="F17" s="28">
        <f>-VLOOKUP($A17,cuc!$A$3:$AA$2089,F$3,FALSE)</f>
        <v>-15244096500.030001</v>
      </c>
      <c r="G17" s="28">
        <f>-VLOOKUP($A17,cuc!$A$3:$AA$2089,G$3,FALSE)</f>
        <v>-17228511697.5</v>
      </c>
      <c r="H17" s="28">
        <f>-VLOOKUP($A17,cuc!$A$3:$AA$2089,H$3,FALSE)</f>
        <v>-19134402316</v>
      </c>
    </row>
    <row r="18" spans="1:10" ht="14.4" thickBot="1" x14ac:dyDescent="0.3">
      <c r="A18" s="15" t="s">
        <v>1407</v>
      </c>
      <c r="B18" s="21" t="s">
        <v>1406</v>
      </c>
      <c r="C18" s="31">
        <f t="shared" ref="C18:H18" si="2">SUM(C12:C17)</f>
        <v>121324764190.53001</v>
      </c>
      <c r="D18" s="31">
        <f t="shared" si="2"/>
        <v>127945847832.67001</v>
      </c>
      <c r="E18" s="31">
        <f t="shared" si="2"/>
        <v>137155034638.53999</v>
      </c>
      <c r="F18" s="31">
        <f t="shared" si="2"/>
        <v>146205624214.32999</v>
      </c>
      <c r="G18" s="31">
        <f t="shared" si="2"/>
        <v>161918648301.73001</v>
      </c>
      <c r="H18" s="31">
        <f t="shared" si="2"/>
        <v>166266622066.89999</v>
      </c>
      <c r="I18" s="176"/>
    </row>
    <row r="19" spans="1:10" ht="14.4" thickBot="1" x14ac:dyDescent="0.3"/>
    <row r="20" spans="1:10" x14ac:dyDescent="0.25">
      <c r="B20" s="20" t="s">
        <v>1408</v>
      </c>
      <c r="C20" s="12" t="str">
        <f t="shared" ref="C20:H20" si="3">+C4</f>
        <v>Año 16</v>
      </c>
      <c r="D20" s="12" t="str">
        <f t="shared" si="3"/>
        <v>Año 17</v>
      </c>
      <c r="E20" s="12" t="str">
        <f t="shared" si="3"/>
        <v>Año 18</v>
      </c>
      <c r="F20" s="12" t="str">
        <f t="shared" si="3"/>
        <v>Año 19</v>
      </c>
      <c r="G20" s="12" t="str">
        <f t="shared" si="3"/>
        <v>Año 20</v>
      </c>
      <c r="H20" s="12" t="str">
        <f t="shared" si="3"/>
        <v>Año 21</v>
      </c>
    </row>
    <row r="21" spans="1:10" x14ac:dyDescent="0.25">
      <c r="B21" s="10" t="s">
        <v>2621</v>
      </c>
      <c r="C21" s="27">
        <f>+C9/C18</f>
        <v>1.2513676680347543</v>
      </c>
      <c r="D21" s="27">
        <f t="shared" ref="D21:H21" si="4">+D9/D18</f>
        <v>1.29750892527284</v>
      </c>
      <c r="E21" s="27">
        <f t="shared" si="4"/>
        <v>1.3491363024079197</v>
      </c>
      <c r="F21" s="27">
        <f t="shared" si="4"/>
        <v>1.3383909384022237</v>
      </c>
      <c r="G21" s="27">
        <f t="shared" si="4"/>
        <v>1.3588587609331542</v>
      </c>
      <c r="H21" s="27">
        <f t="shared" si="4"/>
        <v>1.3822397208597779</v>
      </c>
      <c r="I21" s="175"/>
      <c r="J21" s="176"/>
    </row>
  </sheetData>
  <mergeCells count="2">
    <mergeCell ref="E1:H1"/>
    <mergeCell ref="E2:H2"/>
  </mergeCells>
  <conditionalFormatting sqref="C21:H21">
    <cfRule type="colorScale" priority="4">
      <colorScale>
        <cfvo type="min"/>
        <cfvo type="percentile" val="50"/>
        <cfvo type="max"/>
        <color rgb="FF63BE7B"/>
        <color rgb="FFFFEB84"/>
        <color rgb="FFF8696B"/>
      </colorScale>
    </cfRule>
  </conditionalFormatting>
  <conditionalFormatting sqref="H21">
    <cfRule type="colorScale" priority="3">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F8696B"/>
        <color rgb="FFFFEB84"/>
        <color rgb="FF63BE7B"/>
      </colorScale>
    </cfRule>
  </conditionalFormatting>
  <conditionalFormatting sqref="C21:H22">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02649-13A9-46DA-B463-3BC40B1E5169}">
  <dimension ref="A1:BO21"/>
  <sheetViews>
    <sheetView showGridLines="0" zoomScale="180" zoomScaleNormal="180" workbookViewId="0">
      <pane xSplit="1" ySplit="4" topLeftCell="B12" activePane="bottomRight" state="frozen"/>
      <selection sqref="A1:G69"/>
      <selection pane="topRight" sqref="A1:G69"/>
      <selection pane="bottomLeft" sqref="A1:G69"/>
      <selection pane="bottomRight" activeCell="B22" sqref="B22"/>
    </sheetView>
  </sheetViews>
  <sheetFormatPr baseColWidth="10" defaultRowHeight="13.8" x14ac:dyDescent="0.25"/>
  <cols>
    <col min="1" max="1" width="7.21875" style="1" bestFit="1" customWidth="1"/>
    <col min="2" max="2" width="31.88671875" style="1" customWidth="1"/>
    <col min="3" max="5" width="10.77734375" style="1" customWidth="1"/>
    <col min="6" max="8" width="9.6640625" style="1" bestFit="1" customWidth="1"/>
    <col min="9" max="9" width="8.10937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275" t="s">
        <v>1409</v>
      </c>
      <c r="B1" s="275" t="s">
        <v>54</v>
      </c>
      <c r="C1" s="275" t="s">
        <v>107</v>
      </c>
      <c r="D1" s="275" t="s">
        <v>80</v>
      </c>
      <c r="E1" s="376" t="s">
        <v>55</v>
      </c>
      <c r="F1" s="376"/>
      <c r="G1" s="376"/>
      <c r="H1" s="376"/>
    </row>
    <row r="2" spans="1:67" s="26" customFormat="1" ht="25.8" customHeight="1" x14ac:dyDescent="0.2">
      <c r="A2" s="276" t="s">
        <v>1924</v>
      </c>
      <c r="B2" s="277" t="s">
        <v>2610</v>
      </c>
      <c r="C2" s="278" t="s">
        <v>2609</v>
      </c>
      <c r="D2" s="277" t="s">
        <v>2611</v>
      </c>
      <c r="E2" s="377" t="s">
        <v>2612</v>
      </c>
      <c r="F2" s="377"/>
      <c r="G2" s="377"/>
      <c r="H2" s="37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110000</v>
      </c>
      <c r="B5" s="22" t="str">
        <f>PROPER(VLOOKUP($A5,cuc!$A$3:$AA$2089,B$3,FALSE))</f>
        <v xml:space="preserve">   Efectivo Y Equivalente Al Efectivo</v>
      </c>
      <c r="C5" s="28">
        <f>VLOOKUP($A5,cuc!$A$3:$AA$2089,C$3,FALSE)</f>
        <v>4461546752.3599997</v>
      </c>
      <c r="D5" s="28">
        <f>VLOOKUP($A5,cuc!$A$3:$AA$2089,D$3,FALSE)</f>
        <v>5690797336.0699997</v>
      </c>
      <c r="E5" s="28">
        <f>VLOOKUP($A5,cuc!$A$3:$AA$2089,E$3,FALSE)</f>
        <v>11906072559.34</v>
      </c>
      <c r="F5" s="28">
        <f>VLOOKUP($A5,cuc!$A$3:$AA$2089,F$3,FALSE)</f>
        <v>24816650906.029999</v>
      </c>
      <c r="G5" s="29">
        <f>VLOOKUP($A5,cuc!$A$3:$AA$2089,G$3,FALSE)</f>
        <v>12978386821.209999</v>
      </c>
      <c r="H5" s="29">
        <f>VLOOKUP($A5,cuc!$A$3:$AA$2089,H$3,FALSE)</f>
        <v>14891841407.5</v>
      </c>
    </row>
    <row r="6" spans="1:67" x14ac:dyDescent="0.25">
      <c r="A6" s="14">
        <v>120000</v>
      </c>
      <c r="B6" s="22" t="str">
        <f>PROPER(VLOOKUP($A6,cuc!$A$3:$AA$2089,B$3,FALSE))</f>
        <v xml:space="preserve">   Inversiones</v>
      </c>
      <c r="C6" s="28">
        <f>VLOOKUP($A6,cuc!$A$3:$AA$2089,C$3,FALSE)</f>
        <v>264364594.50999999</v>
      </c>
      <c r="D6" s="28">
        <f>VLOOKUP($A6,cuc!$A$3:$AA$2089,D$3,FALSE)</f>
        <v>264364594.50999999</v>
      </c>
      <c r="E6" s="28">
        <f>VLOOKUP($A6,cuc!$A$3:$AA$2089,E$3,FALSE)</f>
        <v>264364594.50999999</v>
      </c>
      <c r="F6" s="28">
        <f>VLOOKUP($A6,cuc!$A$3:$AA$2089,F$3,FALSE)</f>
        <v>2264364594.5100002</v>
      </c>
      <c r="G6" s="29">
        <f>VLOOKUP($A6,cuc!$A$3:$AA$2089,G$3,FALSE)</f>
        <v>264364594.50999999</v>
      </c>
      <c r="H6" s="29">
        <f>VLOOKUP($A6,cuc!$A$3:$AA$2089,H$3,FALSE)</f>
        <v>264364594.50999999</v>
      </c>
    </row>
    <row r="7" spans="1:67" x14ac:dyDescent="0.25">
      <c r="A7" s="14">
        <v>122600</v>
      </c>
      <c r="B7" s="22" t="str">
        <f>PROPER(VLOOKUP($A7,cuc!$A$3:$AA$2089,B$3,FALSE))</f>
        <v xml:space="preserve">      Otras Inversiones En Instrumentos De Patrimonio</v>
      </c>
      <c r="C7" s="28">
        <f>-VLOOKUP($A7,cuc!$A$3:$AA$2089,C$3,FALSE)</f>
        <v>-264364594.50999999</v>
      </c>
      <c r="D7" s="28">
        <f>-VLOOKUP($A7,cuc!$A$3:$AA$2089,D$3,FALSE)</f>
        <v>-264364594.50999999</v>
      </c>
      <c r="E7" s="28">
        <f>-VLOOKUP($A7,cuc!$A$3:$AA$2089,E$3,FALSE)</f>
        <v>-264364594.50999999</v>
      </c>
      <c r="F7" s="28">
        <f>-VLOOKUP($A7,cuc!$A$3:$AA$2089,F$3,FALSE)</f>
        <v>-264364594.50999999</v>
      </c>
      <c r="G7" s="28">
        <f>-VLOOKUP($A7,cuc!$A$3:$AA$2089,G$3,FALSE)</f>
        <v>-264364594.50999999</v>
      </c>
      <c r="H7" s="28">
        <f>-VLOOKUP($A7,cuc!$A$3:$AA$2089,H$3,FALSE)</f>
        <v>-264364594.50999999</v>
      </c>
    </row>
    <row r="8" spans="1:67" x14ac:dyDescent="0.25">
      <c r="A8" s="14">
        <v>165000</v>
      </c>
      <c r="B8" s="22" t="str">
        <f>PROPER(VLOOKUP($A8,cuc!$A$3:$AA$2089,B$3,FALSE))</f>
        <v xml:space="preserve">      Deudores Patronales Y Empresas</v>
      </c>
      <c r="C8" s="28">
        <f>VLOOKUP($A8,cuc!$A$3:$AA$2089,C$3,FALSE)</f>
        <v>5952442157</v>
      </c>
      <c r="D8" s="28">
        <f>VLOOKUP($A8,cuc!$A$3:$AA$2089,D$3,FALSE)</f>
        <v>5984367286</v>
      </c>
      <c r="E8" s="28">
        <f>VLOOKUP($A8,cuc!$A$3:$AA$2089,E$3,FALSE)</f>
        <v>2750053309</v>
      </c>
      <c r="F8" s="28">
        <f>VLOOKUP($A8,cuc!$A$3:$AA$2089,F$3,FALSE)</f>
        <v>1734351482</v>
      </c>
      <c r="G8" s="29">
        <f>VLOOKUP($A8,cuc!$A$3:$AA$2089,G$3,FALSE)</f>
        <v>2047587614</v>
      </c>
      <c r="H8" s="29">
        <f>VLOOKUP($A8,cuc!$A$3:$AA$2089,H$3,FALSE)</f>
        <v>5349179005</v>
      </c>
    </row>
    <row r="9" spans="1:67" ht="14.4" thickBot="1" x14ac:dyDescent="0.3">
      <c r="A9" s="15"/>
      <c r="B9" s="22" t="s">
        <v>2613</v>
      </c>
      <c r="C9" s="30">
        <f t="shared" ref="C9:H9" si="0">+SUM(C5:C8)</f>
        <v>10413988909.360001</v>
      </c>
      <c r="D9" s="30">
        <f t="shared" si="0"/>
        <v>11675164622.07</v>
      </c>
      <c r="E9" s="30">
        <f t="shared" si="0"/>
        <v>14656125868.34</v>
      </c>
      <c r="F9" s="30">
        <f t="shared" si="0"/>
        <v>28551002388.030003</v>
      </c>
      <c r="G9" s="30">
        <f t="shared" si="0"/>
        <v>15025974435.209999</v>
      </c>
      <c r="H9" s="30">
        <f t="shared" si="0"/>
        <v>20241020412.5</v>
      </c>
    </row>
    <row r="10" spans="1:67" ht="14.4" thickBot="1" x14ac:dyDescent="0.3"/>
    <row r="11" spans="1:67" x14ac:dyDescent="0.25">
      <c r="A11" s="11" t="s">
        <v>139</v>
      </c>
      <c r="B11" s="20" t="s">
        <v>1410</v>
      </c>
      <c r="C11" s="12" t="str">
        <f>+C$4</f>
        <v>Año 16</v>
      </c>
      <c r="D11" s="12" t="str">
        <f t="shared" ref="D11:H11" si="1">+D$4</f>
        <v>Año 17</v>
      </c>
      <c r="E11" s="12" t="str">
        <f t="shared" si="1"/>
        <v>Año 18</v>
      </c>
      <c r="F11" s="12" t="str">
        <f t="shared" si="1"/>
        <v>Año 19</v>
      </c>
      <c r="G11" s="12" t="str">
        <f t="shared" si="1"/>
        <v>Año 20</v>
      </c>
      <c r="H11" s="12" t="str">
        <f t="shared" si="1"/>
        <v>Año 21</v>
      </c>
      <c r="BD11" s="1">
        <v>140400</v>
      </c>
      <c r="BE11" s="1">
        <v>140500</v>
      </c>
      <c r="BF11" s="1">
        <v>141100</v>
      </c>
      <c r="BG11" s="1">
        <v>141200</v>
      </c>
      <c r="BH11" s="1">
        <v>144100</v>
      </c>
      <c r="BI11" s="1">
        <v>144200</v>
      </c>
      <c r="BJ11" s="1">
        <v>144800</v>
      </c>
      <c r="BK11" s="1">
        <v>145400</v>
      </c>
      <c r="BL11" s="1">
        <v>145500</v>
      </c>
      <c r="BM11" s="1">
        <v>146100</v>
      </c>
      <c r="BN11" s="1">
        <v>146200</v>
      </c>
      <c r="BO11" s="1">
        <v>146900</v>
      </c>
    </row>
    <row r="12" spans="1:67" ht="14.4" thickBot="1" x14ac:dyDescent="0.3">
      <c r="A12" s="15">
        <v>230000</v>
      </c>
      <c r="B12" s="22" t="str">
        <f>PROPER(VLOOKUP($A12,cuc!$A$3:$AA$2089,B$3,FALSE))</f>
        <v xml:space="preserve">   Obligaciones Financieras Y Otros Pasivos Financieros</v>
      </c>
      <c r="C12" s="28">
        <f>VLOOKUP($A12,cuc!$A$3:$AA$2089,C$3,FALSE)</f>
        <v>11944040474.32</v>
      </c>
      <c r="D12" s="28">
        <f>VLOOKUP($A12,cuc!$A$3:$AA$2089,D$3,FALSE)</f>
        <v>7942307381.3299999</v>
      </c>
      <c r="E12" s="28">
        <f>VLOOKUP($A12,cuc!$A$3:$AA$2089,E$3,FALSE)</f>
        <v>5094629720.2799997</v>
      </c>
      <c r="F12" s="28">
        <f>VLOOKUP($A12,cuc!$A$3:$AA$2089,F$3,FALSE)</f>
        <v>649984070</v>
      </c>
      <c r="G12" s="29">
        <f>VLOOKUP($A12,cuc!$A$3:$AA$2089,G$3,FALSE)</f>
        <v>4513656062</v>
      </c>
      <c r="H12" s="29">
        <f>VLOOKUP($A12,cuc!$A$3:$AA$2089,H$3,FALSE)</f>
        <v>2833333213</v>
      </c>
    </row>
    <row r="13" spans="1:67" ht="14.4" thickBot="1" x14ac:dyDescent="0.3">
      <c r="A13" s="15">
        <v>240000</v>
      </c>
      <c r="B13" s="22" t="str">
        <f>PROPER(VLOOKUP($A13,cuc!$A$3:$AA$2089,B$3,FALSE))</f>
        <v xml:space="preserve">   Cuentas Por Pagar Y Otras</v>
      </c>
      <c r="C13" s="28">
        <f>VLOOKUP($A13,cuc!$A$3:$AA$2089,C$3,FALSE)</f>
        <v>2911571745.6399999</v>
      </c>
      <c r="D13" s="28">
        <f>VLOOKUP($A13,cuc!$A$3:$AA$2089,D$3,FALSE)</f>
        <v>2842431944.3099999</v>
      </c>
      <c r="E13" s="28">
        <f>VLOOKUP($A13,cuc!$A$3:$AA$2089,E$3,FALSE)</f>
        <v>3167336802</v>
      </c>
      <c r="F13" s="28">
        <f>VLOOKUP($A13,cuc!$A$3:$AA$2089,F$3,FALSE)</f>
        <v>4284956037.0900002</v>
      </c>
      <c r="G13" s="29">
        <f>VLOOKUP($A13,cuc!$A$3:$AA$2089,G$3,FALSE)</f>
        <v>2532228796.6700001</v>
      </c>
      <c r="H13" s="29">
        <f>VLOOKUP($A13,cuc!$A$3:$AA$2089,H$3,FALSE)</f>
        <v>2260519529.77</v>
      </c>
    </row>
    <row r="14" spans="1:67" ht="14.4" thickBot="1" x14ac:dyDescent="0.3">
      <c r="A14" s="15">
        <v>270000</v>
      </c>
      <c r="B14" s="22" t="str">
        <f>PROPER(VLOOKUP($A14,cuc!$A$3:$AA$2089,B$3,FALSE))</f>
        <v xml:space="preserve">   Otros Pasivos</v>
      </c>
      <c r="C14" s="28">
        <f>VLOOKUP($A14,cuc!$A$3:$AA$2089,C$3,FALSE)</f>
        <v>218986682</v>
      </c>
      <c r="D14" s="28">
        <f>VLOOKUP($A14,cuc!$A$3:$AA$2089,D$3,FALSE)</f>
        <v>278756405</v>
      </c>
      <c r="E14" s="28">
        <f>VLOOKUP($A14,cuc!$A$3:$AA$2089,E$3,FALSE)</f>
        <v>298342833</v>
      </c>
      <c r="F14" s="28">
        <f>VLOOKUP($A14,cuc!$A$3:$AA$2089,F$3,FALSE)</f>
        <v>334397927</v>
      </c>
      <c r="G14" s="29">
        <f>VLOOKUP($A14,cuc!$A$3:$AA$2089,G$3,FALSE)</f>
        <v>775579845</v>
      </c>
      <c r="H14" s="29">
        <f>VLOOKUP($A14,cuc!$A$3:$AA$2089,H$3,FALSE)</f>
        <v>665119720</v>
      </c>
    </row>
    <row r="15" spans="1:67" ht="14.4" thickBot="1" x14ac:dyDescent="0.3">
      <c r="A15" s="15">
        <v>272000</v>
      </c>
      <c r="B15" s="22" t="str">
        <f>PROPER(VLOOKUP($A15,cuc!$A$3:$AA$2089,B$3,FALSE))</f>
        <v xml:space="preserve">      Ingresos Anticipados - Diferidos</v>
      </c>
      <c r="C15" s="28">
        <f>-VLOOKUP($A15,cuc!$A$3:$AA$2089,C$3,FALSE)</f>
        <v>-29856217</v>
      </c>
      <c r="D15" s="28">
        <f>-VLOOKUP($A15,cuc!$A$3:$AA$2089,D$3,FALSE)</f>
        <v>-33080351</v>
      </c>
      <c r="E15" s="28">
        <f>-VLOOKUP($A15,cuc!$A$3:$AA$2089,E$3,FALSE)</f>
        <v>-86883832</v>
      </c>
      <c r="F15" s="28">
        <f>-VLOOKUP($A15,cuc!$A$3:$AA$2089,F$3,FALSE)</f>
        <v>-79330743</v>
      </c>
      <c r="G15" s="28">
        <f>-VLOOKUP($A15,cuc!$A$3:$AA$2089,G$3,FALSE)</f>
        <v>-497774331</v>
      </c>
      <c r="H15" s="28">
        <f>-VLOOKUP($A15,cuc!$A$3:$AA$2089,H$3,FALSE)</f>
        <v>-627741893</v>
      </c>
    </row>
    <row r="16" spans="1:67" ht="14.4" thickBot="1" x14ac:dyDescent="0.3">
      <c r="A16" s="15">
        <v>310000</v>
      </c>
      <c r="B16" s="22" t="str">
        <f>PROPER(VLOOKUP($A16,cuc!$A$3:$AA$2089,B$3,FALSE))</f>
        <v xml:space="preserve">   Capital Social</v>
      </c>
      <c r="C16" s="28">
        <f>VLOOKUP($A16,cuc!$A$3:$AA$2089,C$3,FALSE)</f>
        <v>116605971320.02</v>
      </c>
      <c r="D16" s="28">
        <f>VLOOKUP($A16,cuc!$A$3:$AA$2089,D$3,FALSE)</f>
        <v>128101686146.99001</v>
      </c>
      <c r="E16" s="28">
        <f>VLOOKUP($A16,cuc!$A$3:$AA$2089,E$3,FALSE)</f>
        <v>140939103683.26999</v>
      </c>
      <c r="F16" s="28">
        <f>VLOOKUP($A16,cuc!$A$3:$AA$2089,F$3,FALSE)</f>
        <v>156259713423.26999</v>
      </c>
      <c r="G16" s="29">
        <f>VLOOKUP($A16,cuc!$A$3:$AA$2089,G$3,FALSE)</f>
        <v>171823469626.56</v>
      </c>
      <c r="H16" s="29">
        <f>VLOOKUP($A16,cuc!$A$3:$AA$2089,H$3,FALSE)</f>
        <v>180269793813.13</v>
      </c>
    </row>
    <row r="17" spans="1:10" ht="14.4" thickBot="1" x14ac:dyDescent="0.3">
      <c r="A17" s="15">
        <v>311010</v>
      </c>
      <c r="B17" s="22" t="str">
        <f>PROPER(VLOOKUP($A17,cuc!$A$3:$AA$2089,B$3,FALSE))</f>
        <v xml:space="preserve">         Aportes Amortizados</v>
      </c>
      <c r="C17" s="28">
        <f>-VLOOKUP($A17,cuc!$A$3:$AA$2089,C$3,FALSE)</f>
        <v>-10325949814.450001</v>
      </c>
      <c r="D17" s="28">
        <f>-VLOOKUP($A17,cuc!$A$3:$AA$2089,D$3,FALSE)</f>
        <v>-11186253693.959999</v>
      </c>
      <c r="E17" s="28">
        <f>-VLOOKUP($A17,cuc!$A$3:$AA$2089,E$3,FALSE)</f>
        <v>-12257494568.01</v>
      </c>
      <c r="F17" s="28">
        <f>-VLOOKUP($A17,cuc!$A$3:$AA$2089,F$3,FALSE)</f>
        <v>-15244096500.030001</v>
      </c>
      <c r="G17" s="28">
        <f>-VLOOKUP($A17,cuc!$A$3:$AA$2089,G$3,FALSE)</f>
        <v>-17228511697.5</v>
      </c>
      <c r="H17" s="28">
        <f>-VLOOKUP($A17,cuc!$A$3:$AA$2089,H$3,FALSE)</f>
        <v>-19134402316</v>
      </c>
    </row>
    <row r="18" spans="1:10" ht="14.4" thickBot="1" x14ac:dyDescent="0.3">
      <c r="A18" s="15" t="s">
        <v>1407</v>
      </c>
      <c r="B18" s="21" t="s">
        <v>1406</v>
      </c>
      <c r="C18" s="31">
        <f t="shared" ref="C18:H18" si="2">SUM(C12:C17)</f>
        <v>121324764190.53001</v>
      </c>
      <c r="D18" s="31">
        <f t="shared" si="2"/>
        <v>127945847832.67001</v>
      </c>
      <c r="E18" s="31">
        <f t="shared" si="2"/>
        <v>137155034638.53999</v>
      </c>
      <c r="F18" s="31">
        <f t="shared" si="2"/>
        <v>146205624214.32999</v>
      </c>
      <c r="G18" s="31">
        <f t="shared" si="2"/>
        <v>161918648301.73001</v>
      </c>
      <c r="H18" s="31">
        <f t="shared" si="2"/>
        <v>166266622066.89999</v>
      </c>
    </row>
    <row r="19" spans="1:10" ht="14.4" thickBot="1" x14ac:dyDescent="0.3"/>
    <row r="20" spans="1:10" x14ac:dyDescent="0.25">
      <c r="B20" s="20" t="s">
        <v>1408</v>
      </c>
      <c r="C20" s="12" t="str">
        <f t="shared" ref="C20:H20" si="3">+C4</f>
        <v>Año 16</v>
      </c>
      <c r="D20" s="12" t="str">
        <f t="shared" si="3"/>
        <v>Año 17</v>
      </c>
      <c r="E20" s="12" t="str">
        <f t="shared" si="3"/>
        <v>Año 18</v>
      </c>
      <c r="F20" s="12" t="str">
        <f t="shared" si="3"/>
        <v>Año 19</v>
      </c>
      <c r="G20" s="12" t="str">
        <f t="shared" si="3"/>
        <v>Año 20</v>
      </c>
      <c r="H20" s="12" t="str">
        <f t="shared" si="3"/>
        <v>Año 21</v>
      </c>
    </row>
    <row r="21" spans="1:10" x14ac:dyDescent="0.25">
      <c r="B21" s="10" t="s">
        <v>2611</v>
      </c>
      <c r="C21" s="27">
        <f>+C9/C18</f>
        <v>8.5835641048563963E-2</v>
      </c>
      <c r="D21" s="27">
        <f t="shared" ref="D21:H21" si="4">+D9/D18</f>
        <v>9.1250828532857112E-2</v>
      </c>
      <c r="E21" s="27">
        <f t="shared" si="4"/>
        <v>0.10685809607328618</v>
      </c>
      <c r="F21" s="27">
        <f t="shared" si="4"/>
        <v>0.19527978175569832</v>
      </c>
      <c r="G21" s="27">
        <f t="shared" si="4"/>
        <v>9.279952984297149E-2</v>
      </c>
      <c r="H21" s="27">
        <f t="shared" si="4"/>
        <v>0.12173832703689444</v>
      </c>
      <c r="I21" s="175"/>
      <c r="J21" s="176"/>
    </row>
  </sheetData>
  <mergeCells count="2">
    <mergeCell ref="E2:H2"/>
    <mergeCell ref="E1:H1"/>
  </mergeCells>
  <conditionalFormatting sqref="C21:H21">
    <cfRule type="colorScale" priority="4">
      <colorScale>
        <cfvo type="min"/>
        <cfvo type="percentile" val="50"/>
        <cfvo type="max"/>
        <color rgb="FF63BE7B"/>
        <color rgb="FFFFEB84"/>
        <color rgb="FFF8696B"/>
      </colorScale>
    </cfRule>
  </conditionalFormatting>
  <conditionalFormatting sqref="H21">
    <cfRule type="colorScale" priority="3">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F8696B"/>
        <color rgb="FFFFEB84"/>
        <color rgb="FF63BE7B"/>
      </colorScale>
    </cfRule>
  </conditionalFormatting>
  <conditionalFormatting sqref="C21:H22">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5C0C4-990B-4590-A783-B9920FDD1CBA}">
  <dimension ref="A1:BO27"/>
  <sheetViews>
    <sheetView showGridLines="0" zoomScale="180" zoomScaleNormal="180" workbookViewId="0">
      <pane xSplit="1" ySplit="4" topLeftCell="B11" activePane="bottomRight" state="frozen"/>
      <selection activeCell="B3" sqref="A1:G69"/>
      <selection pane="topRight" activeCell="B3" sqref="A1:G69"/>
      <selection pane="bottomLeft" activeCell="B3" sqref="A1:G69"/>
      <selection pane="bottomRight" activeCell="H16" sqref="H16"/>
    </sheetView>
  </sheetViews>
  <sheetFormatPr baseColWidth="10" defaultRowHeight="13.8" x14ac:dyDescent="0.25"/>
  <cols>
    <col min="1" max="1" width="6.77734375" style="1" bestFit="1" customWidth="1"/>
    <col min="2" max="2" width="31.88671875" style="1" customWidth="1"/>
    <col min="3" max="5" width="10.77734375" style="1" customWidth="1"/>
    <col min="6" max="8" width="9.6640625" style="1" bestFit="1" customWidth="1"/>
    <col min="9" max="9" width="13.5546875" style="1" bestFit="1" customWidth="1"/>
    <col min="10" max="10" width="14.33203125" style="1" bestFit="1" customWidth="1"/>
    <col min="11"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140405</v>
      </c>
      <c r="B5" s="22" t="str">
        <f>PROPER(VLOOKUP($A5,cuc!$A$3:$AA$2089,B$3,FALSE))</f>
        <v xml:space="preserve">         Categoría A Riesgo Normal</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67" x14ac:dyDescent="0.25">
      <c r="A6" s="14">
        <v>140410</v>
      </c>
      <c r="B6" s="22" t="str">
        <f>PROPER(VLOOKUP($A6,cuc!$A$3:$AA$2089,B$3,FALSE))</f>
        <v xml:space="preserve">         Categoría B Riesgo Aceptable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67" x14ac:dyDescent="0.25">
      <c r="A7" s="14">
        <v>141105</v>
      </c>
      <c r="B7" s="22" t="str">
        <f>PROPER(VLOOKUP($A7,cuc!$A$3:$AA$2089,B$3,FALSE))</f>
        <v xml:space="preserve">         Categoría A Riesgo Normal</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67" x14ac:dyDescent="0.25">
      <c r="A8" s="14">
        <v>141110</v>
      </c>
      <c r="B8" s="22" t="str">
        <f>PROPER(VLOOKUP($A8,cuc!$A$3:$AA$2089,B$3,FALSE))</f>
        <v xml:space="preserve">         Categoría B Riesgo Aceptable</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67" x14ac:dyDescent="0.25">
      <c r="A9" s="14">
        <v>141205</v>
      </c>
      <c r="B9" s="22" t="str">
        <f>PROPER(VLOOKUP($A9,cuc!$A$3:$AA$2089,B$3,FALSE))</f>
        <v xml:space="preserve">         Categoría A Riesgo Normal</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67" x14ac:dyDescent="0.25">
      <c r="A10" s="14">
        <v>141210</v>
      </c>
      <c r="B10" s="22" t="str">
        <f>PROPER(VLOOKUP($A10,cuc!$A$3:$AA$2089,B$3,FALSE))</f>
        <v xml:space="preserve">         Categoría B Riesgo Aceptable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67" x14ac:dyDescent="0.25">
      <c r="A11" s="14">
        <v>144105</v>
      </c>
      <c r="B11" s="22" t="str">
        <f>PROPER(VLOOKUP($A11,cuc!$A$3:$AA$2089,B$3,FALSE))</f>
        <v xml:space="preserve">         Categoría A Riesgo Normal</v>
      </c>
      <c r="C11" s="28">
        <f>VLOOKUP($A11,cuc!$A$3:$AA$2089,C$3,FALSE)</f>
        <v>136630864470.10001</v>
      </c>
      <c r="D11" s="28">
        <f>VLOOKUP($A11,cuc!$A$3:$AA$2089,D$3,FALSE)</f>
        <v>150826789359.35999</v>
      </c>
      <c r="E11" s="28">
        <f>VLOOKUP($A11,cuc!$A$3:$AA$2089,E$3,FALSE)</f>
        <v>165845951923.81</v>
      </c>
      <c r="F11" s="28">
        <f>VLOOKUP($A11,cuc!$A$3:$AA$2089,F$3,FALSE)</f>
        <v>161334552802.39001</v>
      </c>
      <c r="G11" s="29">
        <f>VLOOKUP($A11,cuc!$A$3:$AA$2089,G$3,FALSE)</f>
        <v>198443395596.57001</v>
      </c>
      <c r="H11" s="29">
        <f>VLOOKUP($A11,cuc!$A$3:$AA$2089,H$3,FALSE)</f>
        <v>204601686938.07001</v>
      </c>
    </row>
    <row r="12" spans="1:67" x14ac:dyDescent="0.25">
      <c r="A12" s="14">
        <v>144110</v>
      </c>
      <c r="B12" s="22" t="str">
        <f>PROPER(VLOOKUP($A12,cuc!$A$3:$AA$2089,B$3,FALSE))</f>
        <v xml:space="preserve">         Categoría B Riesgo Aceptable</v>
      </c>
      <c r="C12" s="28">
        <f>VLOOKUP($A12,cuc!$A$3:$AA$2089,C$3,FALSE)</f>
        <v>2530041015.71</v>
      </c>
      <c r="D12" s="28">
        <f>VLOOKUP($A12,cuc!$A$3:$AA$2089,D$3,FALSE)</f>
        <v>1849107073</v>
      </c>
      <c r="E12" s="28">
        <f>VLOOKUP($A12,cuc!$A$3:$AA$2089,E$3,FALSE)</f>
        <v>2214757622.2399998</v>
      </c>
      <c r="F12" s="28">
        <f>VLOOKUP($A12,cuc!$A$3:$AA$2089,F$3,FALSE)</f>
        <v>2652652983</v>
      </c>
      <c r="G12" s="29">
        <f>VLOOKUP($A12,cuc!$A$3:$AA$2089,G$3,FALSE)</f>
        <v>2313175811</v>
      </c>
      <c r="H12" s="29">
        <f>VLOOKUP($A12,cuc!$A$3:$AA$2089,H$3,FALSE)</f>
        <v>3234249453</v>
      </c>
    </row>
    <row r="13" spans="1:67" x14ac:dyDescent="0.25">
      <c r="A13" s="14">
        <v>144205</v>
      </c>
      <c r="B13" s="22" t="str">
        <f>PROPER(VLOOKUP($A13,cuc!$A$3:$AA$2089,B$3,FALSE))</f>
        <v xml:space="preserve">         Categoría A Riesgo Normal</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67" x14ac:dyDescent="0.25">
      <c r="A14" s="14">
        <v>144210</v>
      </c>
      <c r="B14" s="22" t="str">
        <f>PROPER(VLOOKUP($A14,cuc!$A$3:$AA$2089,B$3,FALSE))</f>
        <v xml:space="preserve">         Categoría B Riesgo Aceptable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67" ht="14.4" thickBot="1" x14ac:dyDescent="0.3">
      <c r="A15" s="15"/>
      <c r="B15" s="22" t="s">
        <v>1923</v>
      </c>
      <c r="C15" s="30">
        <f t="shared" ref="C15:H15" si="0">+SUM(C5:C14)</f>
        <v>139160905485.81</v>
      </c>
      <c r="D15" s="30">
        <f t="shared" si="0"/>
        <v>152675896432.35999</v>
      </c>
      <c r="E15" s="30">
        <f t="shared" si="0"/>
        <v>168060709546.04999</v>
      </c>
      <c r="F15" s="30">
        <f t="shared" si="0"/>
        <v>163987205785.39001</v>
      </c>
      <c r="G15" s="30">
        <f t="shared" si="0"/>
        <v>200756571407.57001</v>
      </c>
      <c r="H15" s="30">
        <f t="shared" si="0"/>
        <v>207835936391.07001</v>
      </c>
      <c r="I15" s="2"/>
    </row>
    <row r="16" spans="1:67" ht="14.4" thickBot="1" x14ac:dyDescent="0.3">
      <c r="H16" s="291"/>
    </row>
    <row r="17" spans="1:67" x14ac:dyDescent="0.25">
      <c r="A17" s="11" t="s">
        <v>139</v>
      </c>
      <c r="B17" s="20" t="s">
        <v>1410</v>
      </c>
      <c r="C17" s="12" t="str">
        <f>+C$4</f>
        <v>Año 16</v>
      </c>
      <c r="D17" s="12" t="str">
        <f t="shared" ref="D17:H17" si="1">+D$4</f>
        <v>Año 17</v>
      </c>
      <c r="E17" s="12" t="str">
        <f t="shared" si="1"/>
        <v>Año 18</v>
      </c>
      <c r="F17" s="12" t="str">
        <f t="shared" si="1"/>
        <v>Año 19</v>
      </c>
      <c r="G17" s="12" t="str">
        <f t="shared" si="1"/>
        <v>Año 20</v>
      </c>
      <c r="H17" s="12" t="str">
        <f t="shared" si="1"/>
        <v>Año 21</v>
      </c>
      <c r="BD17" s="1">
        <v>140400</v>
      </c>
      <c r="BE17" s="1">
        <v>140500</v>
      </c>
      <c r="BF17" s="1">
        <v>141100</v>
      </c>
      <c r="BG17" s="1">
        <v>141200</v>
      </c>
      <c r="BH17" s="1">
        <v>144100</v>
      </c>
      <c r="BI17" s="1">
        <v>144200</v>
      </c>
      <c r="BJ17" s="1">
        <v>144800</v>
      </c>
      <c r="BK17" s="1">
        <v>145400</v>
      </c>
      <c r="BL17" s="1">
        <v>145500</v>
      </c>
      <c r="BM17" s="1">
        <v>146100</v>
      </c>
      <c r="BN17" s="1">
        <v>146200</v>
      </c>
      <c r="BO17" s="1">
        <v>146900</v>
      </c>
    </row>
    <row r="18" spans="1:67" ht="14.4" thickBot="1" x14ac:dyDescent="0.3">
      <c r="A18" s="15">
        <v>415005</v>
      </c>
      <c r="B18" s="22" t="str">
        <f>PROPER(VLOOKUP($A18,cuc!$A$3:$AA$2089,B$3,FALSE))</f>
        <v xml:space="preserve">         Intereses De CrÉditos Comerciales</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67" ht="14.4" thickBot="1" x14ac:dyDescent="0.3">
      <c r="A19" s="15">
        <v>415010</v>
      </c>
      <c r="B19" s="22" t="str">
        <f>PROPER(VLOOKUP($A19,cuc!$A$3:$AA$2089,B$3,FALSE))</f>
        <v xml:space="preserve">         Intereses De CrÉditos Consumo</v>
      </c>
      <c r="C19" s="28">
        <f>VLOOKUP($A19,cuc!$A$3:$AA$2089,C$3,FALSE)</f>
        <v>23533264704.130001</v>
      </c>
      <c r="D19" s="28">
        <f>VLOOKUP($A19,cuc!$A$3:$AA$2089,D$3,FALSE)</f>
        <v>26178764444.799999</v>
      </c>
      <c r="E19" s="28">
        <f>VLOOKUP($A19,cuc!$A$3:$AA$2089,E$3,FALSE)</f>
        <v>28279770840.98</v>
      </c>
      <c r="F19" s="28">
        <f>VLOOKUP($A19,cuc!$A$3:$AA$2089,F$3,FALSE)</f>
        <v>29660474879.459999</v>
      </c>
      <c r="G19" s="29">
        <f>VLOOKUP($A19,cuc!$A$3:$AA$2089,G$3,FALSE)</f>
        <v>29333313278.57</v>
      </c>
      <c r="H19" s="29">
        <f>VLOOKUP($A19,cuc!$A$3:$AA$2089,H$3,FALSE)</f>
        <v>23542391839.25</v>
      </c>
    </row>
    <row r="20" spans="1:67" ht="14.4" thickBot="1" x14ac:dyDescent="0.3">
      <c r="A20" s="15">
        <v>415015</v>
      </c>
      <c r="B20" s="22" t="str">
        <f>PROPER(VLOOKUP($A20,cuc!$A$3:$AA$2089,B$3,FALSE))</f>
        <v xml:space="preserve">         Intereses De CrÉditos Vivienda</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67" ht="14.4" thickBot="1" x14ac:dyDescent="0.3">
      <c r="A21" s="15">
        <v>415020</v>
      </c>
      <c r="B21" s="22" t="str">
        <f>PROPER(VLOOKUP($A21,cuc!$A$3:$AA$2089,B$3,FALSE))</f>
        <v xml:space="preserve">         Intereses De Microcrédito  Inmobiliario</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67" ht="14.4" thickBot="1" x14ac:dyDescent="0.3">
      <c r="A22" s="15">
        <v>415025</v>
      </c>
      <c r="B22" s="22" t="str">
        <f>PROPER(VLOOKUP($A22,cuc!$A$3:$AA$2089,B$3,FALSE))</f>
        <v xml:space="preserve">         Intereses De Microcrédito  Empresarial</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67" ht="14.4" thickBot="1" x14ac:dyDescent="0.3">
      <c r="A23" s="15">
        <v>415030</v>
      </c>
      <c r="B23" s="22" t="str">
        <f>PROPER(VLOOKUP($A23,cuc!$A$3:$AA$2089,B$3,FALSE))</f>
        <v xml:space="preserve">         Intereses De CrÉditos A Empleados</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67" ht="14.4" thickBot="1" x14ac:dyDescent="0.3">
      <c r="A24" s="15" t="s">
        <v>1407</v>
      </c>
      <c r="B24" s="21" t="s">
        <v>1406</v>
      </c>
      <c r="C24" s="31">
        <f t="shared" ref="C24:H24" si="2">SUM(C18:C23)</f>
        <v>23533264704.130001</v>
      </c>
      <c r="D24" s="31">
        <f t="shared" si="2"/>
        <v>26178764444.799999</v>
      </c>
      <c r="E24" s="31">
        <f t="shared" si="2"/>
        <v>28279770840.98</v>
      </c>
      <c r="F24" s="31">
        <f t="shared" si="2"/>
        <v>29660474879.459999</v>
      </c>
      <c r="G24" s="31">
        <f t="shared" si="2"/>
        <v>29333313278.57</v>
      </c>
      <c r="H24" s="31">
        <f t="shared" si="2"/>
        <v>23542391839.25</v>
      </c>
    </row>
    <row r="25" spans="1:67" ht="14.4" thickBot="1" x14ac:dyDescent="0.3"/>
    <row r="26" spans="1:67" x14ac:dyDescent="0.25">
      <c r="B26" s="20" t="s">
        <v>1408</v>
      </c>
      <c r="C26" s="12" t="str">
        <f t="shared" ref="C26:H26" si="3">+C4</f>
        <v>Año 16</v>
      </c>
      <c r="D26" s="12" t="str">
        <f t="shared" si="3"/>
        <v>Año 17</v>
      </c>
      <c r="E26" s="12" t="str">
        <f t="shared" si="3"/>
        <v>Año 18</v>
      </c>
      <c r="F26" s="12" t="str">
        <f t="shared" si="3"/>
        <v>Año 19</v>
      </c>
      <c r="G26" s="12" t="str">
        <f t="shared" si="3"/>
        <v>Año 20</v>
      </c>
      <c r="H26" s="12" t="str">
        <f t="shared" si="3"/>
        <v>Año 21</v>
      </c>
    </row>
    <row r="27" spans="1:67" x14ac:dyDescent="0.25">
      <c r="B27" s="10" t="s">
        <v>1913</v>
      </c>
      <c r="C27" s="27">
        <f>+C24/C15</f>
        <v>0.16910830395918663</v>
      </c>
      <c r="D27" s="27">
        <f>+D24/AVERAGE(C15:D15)</f>
        <v>0.17940687584796405</v>
      </c>
      <c r="E27" s="27">
        <f t="shared" ref="E27:G27" si="4">+E24/AVERAGE(D15:E15)</f>
        <v>0.1763426457339492</v>
      </c>
      <c r="F27" s="27">
        <f t="shared" si="4"/>
        <v>0.17865177590320858</v>
      </c>
      <c r="G27" s="27">
        <f t="shared" si="4"/>
        <v>0.16084339261010519</v>
      </c>
      <c r="H27" s="27">
        <f>(+H24/AVERAGE(G15:H15))/'Indicadores SIAR EVOLUCION'!J1*12</f>
        <v>0.13828383863084642</v>
      </c>
      <c r="I27" s="175"/>
      <c r="J27" s="176"/>
    </row>
  </sheetData>
  <conditionalFormatting sqref="C27:H27">
    <cfRule type="colorScale" priority="5">
      <colorScale>
        <cfvo type="min"/>
        <cfvo type="percentile" val="50"/>
        <cfvo type="max"/>
        <color rgb="FF63BE7B"/>
        <color rgb="FFFFEB84"/>
        <color rgb="FFF8696B"/>
      </colorScale>
    </cfRule>
  </conditionalFormatting>
  <conditionalFormatting sqref="H27">
    <cfRule type="colorScale" priority="4">
      <colorScale>
        <cfvo type="min"/>
        <cfvo type="percentile" val="50"/>
        <cfvo type="max"/>
        <color rgb="FF63BE7B"/>
        <color rgb="FFFFEB84"/>
        <color rgb="FFF8696B"/>
      </colorScale>
    </cfRule>
  </conditionalFormatting>
  <conditionalFormatting sqref="C27:H27">
    <cfRule type="colorScale" priority="1">
      <colorScale>
        <cfvo type="min"/>
        <cfvo type="percentile" val="50"/>
        <cfvo type="max"/>
        <color rgb="FFF8696B"/>
        <color rgb="FFFFEB84"/>
        <color rgb="FF63BE7B"/>
      </colorScale>
    </cfRule>
  </conditionalFormatting>
  <conditionalFormatting sqref="C27:H28">
    <cfRule type="colorScale" priority="2">
      <colorScale>
        <cfvo type="min"/>
        <cfvo type="percentile" val="50"/>
        <cfvo type="max"/>
        <color rgb="FFF8696B"/>
        <color rgb="FFFFEB84"/>
        <color rgb="FF63BE7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C96D1-6947-494B-98B4-AF37A91B46EC}">
  <dimension ref="A1:BO19"/>
  <sheetViews>
    <sheetView showGridLines="0" zoomScale="180" zoomScaleNormal="180" workbookViewId="0">
      <pane xSplit="1" ySplit="4" topLeftCell="B1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5" width="10.77734375" style="1" customWidth="1"/>
    <col min="6" max="8" width="9.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140400</v>
      </c>
      <c r="B5" s="22" t="str">
        <f>PROPER(VLOOKUP($A5,cuc!$A$3:$AA$2089,B$3,FALSE))</f>
        <v xml:space="preserve">      Créditos De Vivienda - Con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67" x14ac:dyDescent="0.25">
      <c r="A6" s="14">
        <v>140500</v>
      </c>
      <c r="B6" s="22" t="str">
        <f>PROPER(VLOOKUP($A6,cuc!$A$3:$AA$2089,B$3,FALSE))</f>
        <v xml:space="preserve">      Créditos De Vivienda - Sin Libranza</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67" x14ac:dyDescent="0.25">
      <c r="A7" s="14">
        <v>141100</v>
      </c>
      <c r="B7" s="22" t="str">
        <f>PROPER(VLOOKUP($A7,cuc!$A$3:$AA$2089,B$3,FALSE))</f>
        <v xml:space="preserve">      Créditos De Consumo, Garantía Admisible - Con Libranza</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67" x14ac:dyDescent="0.25">
      <c r="A8" s="14">
        <v>141200</v>
      </c>
      <c r="B8" s="22" t="str">
        <f>PROPER(VLOOKUP($A8,cuc!$A$3:$AA$2089,B$3,FALSE))</f>
        <v xml:space="preserve">      Créditos De Consumo, Garantía Admisible - Sin Libranza</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67" x14ac:dyDescent="0.25">
      <c r="A9" s="14">
        <v>144100</v>
      </c>
      <c r="B9" s="22" t="str">
        <f>PROPER(VLOOKUP($A9,cuc!$A$3:$AA$2089,B$3,FALSE))</f>
        <v xml:space="preserve">      Créditos De Consumo, Otras Garantías - Con Libranza</v>
      </c>
      <c r="C9" s="28">
        <f>VLOOKUP($A9,cuc!$A$3:$AA$2089,C$3,FALSE)</f>
        <v>144814482683.72</v>
      </c>
      <c r="D9" s="28">
        <f>VLOOKUP($A9,cuc!$A$3:$AA$2089,D$3,FALSE)</f>
        <v>158112192380.94</v>
      </c>
      <c r="E9" s="28">
        <f>VLOOKUP($A9,cuc!$A$3:$AA$2089,E$3,FALSE)</f>
        <v>173343642315.04999</v>
      </c>
      <c r="F9" s="28">
        <f>VLOOKUP($A9,cuc!$A$3:$AA$2089,F$3,FALSE)</f>
        <v>172995588812.39001</v>
      </c>
      <c r="G9" s="29">
        <f>VLOOKUP($A9,cuc!$A$3:$AA$2089,G$3,FALSE)</f>
        <v>214295086256.57001</v>
      </c>
      <c r="H9" s="29">
        <f>VLOOKUP($A9,cuc!$A$3:$AA$2089,H$3,FALSE)</f>
        <v>217702140160.07001</v>
      </c>
    </row>
    <row r="10" spans="1:67" x14ac:dyDescent="0.25">
      <c r="A10" s="14">
        <v>144200</v>
      </c>
      <c r="B10" s="22" t="str">
        <f>PROPER(VLOOKUP($A10,cuc!$A$3:$AA$2089,B$3,FALSE))</f>
        <v xml:space="preserve">      Créditos De Consumo, Otras Garantías - Sin Libranza</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67" ht="14.4" thickBot="1" x14ac:dyDescent="0.3">
      <c r="A11" s="15"/>
      <c r="B11" s="22" t="s">
        <v>1923</v>
      </c>
      <c r="C11" s="30">
        <f t="shared" ref="C11:H11" si="0">+SUM(C5:C10)</f>
        <v>144814482683.72</v>
      </c>
      <c r="D11" s="30">
        <f t="shared" si="0"/>
        <v>158112192380.94</v>
      </c>
      <c r="E11" s="30">
        <f t="shared" si="0"/>
        <v>173343642315.04999</v>
      </c>
      <c r="F11" s="30">
        <f t="shared" si="0"/>
        <v>172995588812.39001</v>
      </c>
      <c r="G11" s="30">
        <f t="shared" si="0"/>
        <v>214295086256.57001</v>
      </c>
      <c r="H11" s="30">
        <f t="shared" si="0"/>
        <v>217702140160.07001</v>
      </c>
    </row>
    <row r="12" spans="1:67" ht="14.4" thickBot="1" x14ac:dyDescent="0.3"/>
    <row r="13" spans="1:67" x14ac:dyDescent="0.25">
      <c r="A13" s="11" t="s">
        <v>139</v>
      </c>
      <c r="B13" s="20" t="s">
        <v>1410</v>
      </c>
      <c r="C13" s="12" t="str">
        <f>+C$4</f>
        <v>Año 16</v>
      </c>
      <c r="D13" s="12" t="str">
        <f t="shared" ref="D13:H13" si="1">+D$4</f>
        <v>Año 17</v>
      </c>
      <c r="E13" s="12" t="str">
        <f t="shared" si="1"/>
        <v>Año 18</v>
      </c>
      <c r="F13" s="12" t="str">
        <f t="shared" si="1"/>
        <v>Año 19</v>
      </c>
      <c r="G13" s="12" t="str">
        <f t="shared" si="1"/>
        <v>Año 20</v>
      </c>
      <c r="H13" s="12" t="str">
        <f t="shared" si="1"/>
        <v>Año 21</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4.4" thickBot="1" x14ac:dyDescent="0.3">
      <c r="A14" s="15">
        <v>100000</v>
      </c>
      <c r="B14" s="22" t="str">
        <f>PROPER(VLOOKUP($A14,cuc!$A$3:$AA$2089,B$3,FALSE))</f>
        <v>Activo</v>
      </c>
      <c r="C14" s="28">
        <f>VLOOKUP($A14,cuc!$A$3:$AA$2089,C$3,FALSE)</f>
        <v>168673656612.62</v>
      </c>
      <c r="D14" s="28">
        <f>VLOOKUP($A14,cuc!$A$3:$AA$2089,D$3,FALSE)</f>
        <v>182656303449.5</v>
      </c>
      <c r="E14" s="28">
        <f>VLOOKUP($A14,cuc!$A$3:$AA$2089,E$3,FALSE)</f>
        <v>196365388214.67001</v>
      </c>
      <c r="F14" s="28">
        <f>VLOOKUP($A14,cuc!$A$3:$AA$2089,F$3,FALSE)</f>
        <v>206783572156.70001</v>
      </c>
      <c r="G14" s="29">
        <f>VLOOKUP($A14,cuc!$A$3:$AA$2089,G$3,FALSE)</f>
        <v>230893746306.06</v>
      </c>
      <c r="H14" s="29">
        <f>VLOOKUP($A14,cuc!$A$3:$AA$2089,H$3,FALSE)</f>
        <v>240498234252.85001</v>
      </c>
    </row>
    <row r="15" spans="1:67" ht="14.4" thickBot="1" x14ac:dyDescent="0.3">
      <c r="A15" s="15">
        <v>146800</v>
      </c>
      <c r="B15" s="22" t="str">
        <f>PROPER(VLOOKUP($A15,cuc!$A$3:$AA$2089,B$3,FALSE))</f>
        <v xml:space="preserve">      Deterioro General De Cartera De CrÉditos (Cr)</v>
      </c>
      <c r="C15" s="28">
        <f>VLOOKUP($A15,cuc!$A$3:$AA$2089,C$3,FALSE)</f>
        <v>2896289653.96</v>
      </c>
      <c r="D15" s="28">
        <f>VLOOKUP($A15,cuc!$A$3:$AA$2089,D$3,FALSE)</f>
        <v>3162243847.0300002</v>
      </c>
      <c r="E15" s="28">
        <f>VLOOKUP($A15,cuc!$A$3:$AA$2089,E$3,FALSE)</f>
        <v>3466872846.0300002</v>
      </c>
      <c r="F15" s="28">
        <f>VLOOKUP($A15,cuc!$A$3:$AA$2089,F$3,FALSE)</f>
        <v>3459911776.0300002</v>
      </c>
      <c r="G15" s="29">
        <f>VLOOKUP($A15,cuc!$A$3:$AA$2089,G$3,FALSE)</f>
        <v>4285926301.0300002</v>
      </c>
      <c r="H15" s="29">
        <f>VLOOKUP($A15,cuc!$A$3:$AA$2089,H$3,FALSE)</f>
        <v>4354042804.0299997</v>
      </c>
    </row>
    <row r="16" spans="1:67" ht="14.4" thickBot="1" x14ac:dyDescent="0.3">
      <c r="A16" s="15" t="s">
        <v>1407</v>
      </c>
      <c r="B16" s="21" t="s">
        <v>1406</v>
      </c>
      <c r="C16" s="31">
        <f t="shared" ref="C16:H16" si="2">SUM(C14:C15)</f>
        <v>171569946266.57999</v>
      </c>
      <c r="D16" s="31">
        <f t="shared" si="2"/>
        <v>185818547296.53</v>
      </c>
      <c r="E16" s="31">
        <f t="shared" si="2"/>
        <v>199832261060.70001</v>
      </c>
      <c r="F16" s="31">
        <f t="shared" si="2"/>
        <v>210243483932.73001</v>
      </c>
      <c r="G16" s="31">
        <f t="shared" si="2"/>
        <v>235179672607.09</v>
      </c>
      <c r="H16" s="31">
        <f t="shared" si="2"/>
        <v>244852277056.88</v>
      </c>
    </row>
    <row r="17" spans="2:8" ht="14.4" thickBot="1" x14ac:dyDescent="0.3"/>
    <row r="18" spans="2:8" x14ac:dyDescent="0.25">
      <c r="B18" s="20" t="s">
        <v>1408</v>
      </c>
      <c r="C18" s="12" t="str">
        <f t="shared" ref="C18:H18" si="3">+C4</f>
        <v>Año 16</v>
      </c>
      <c r="D18" s="12" t="str">
        <f t="shared" si="3"/>
        <v>Año 17</v>
      </c>
      <c r="E18" s="12" t="str">
        <f t="shared" si="3"/>
        <v>Año 18</v>
      </c>
      <c r="F18" s="12" t="str">
        <f t="shared" si="3"/>
        <v>Año 19</v>
      </c>
      <c r="G18" s="12" t="str">
        <f t="shared" si="3"/>
        <v>Año 20</v>
      </c>
      <c r="H18" s="12" t="str">
        <f t="shared" si="3"/>
        <v>Año 21</v>
      </c>
    </row>
    <row r="19" spans="2:8" x14ac:dyDescent="0.25">
      <c r="B19" s="10" t="s">
        <v>1925</v>
      </c>
      <c r="C19" s="27">
        <f>+C11/C16</f>
        <v>0.84405506812196474</v>
      </c>
      <c r="D19" s="27">
        <f t="shared" ref="D19:H19" si="4">+D11/D16</f>
        <v>0.85089564352596037</v>
      </c>
      <c r="E19" s="27">
        <f t="shared" si="4"/>
        <v>0.86744573371161537</v>
      </c>
      <c r="F19" s="27">
        <f t="shared" si="4"/>
        <v>0.82283448493339317</v>
      </c>
      <c r="G19" s="27">
        <f t="shared" si="4"/>
        <v>0.91119731514631597</v>
      </c>
      <c r="H19" s="27">
        <f t="shared" si="4"/>
        <v>0.88911625726681343</v>
      </c>
    </row>
  </sheetData>
  <conditionalFormatting sqref="C19:H19">
    <cfRule type="colorScale" priority="4">
      <colorScale>
        <cfvo type="min"/>
        <cfvo type="percentile" val="50"/>
        <cfvo type="max"/>
        <color rgb="FF63BE7B"/>
        <color rgb="FFFFEB84"/>
        <color rgb="FFF8696B"/>
      </colorScale>
    </cfRule>
  </conditionalFormatting>
  <conditionalFormatting sqref="H19">
    <cfRule type="colorScale" priority="3">
      <colorScale>
        <cfvo type="min"/>
        <cfvo type="percentile" val="50"/>
        <cfvo type="max"/>
        <color rgb="FF63BE7B"/>
        <color rgb="FFFFEB84"/>
        <color rgb="FFF8696B"/>
      </colorScale>
    </cfRule>
  </conditionalFormatting>
  <conditionalFormatting sqref="C19:H19">
    <cfRule type="colorScale" priority="2">
      <colorScale>
        <cfvo type="min"/>
        <cfvo type="percentile" val="50"/>
        <cfvo type="max"/>
        <color rgb="FF63BE7B"/>
        <color rgb="FFFFEB84"/>
        <color rgb="FFF8696B"/>
      </colorScale>
    </cfRule>
  </conditionalFormatting>
  <conditionalFormatting sqref="C19:H2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80" activePane="bottomRight" state="frozen"/>
      <selection activeCell="B3" sqref="A1:G69"/>
      <selection pane="topRight" activeCell="B3" sqref="A1:G69"/>
      <selection pane="bottomLeft" activeCell="B3" sqref="A1:G69"/>
      <selection pane="bottomRight" activeCell="C91" sqref="C91"/>
    </sheetView>
  </sheetViews>
  <sheetFormatPr baseColWidth="10" defaultRowHeight="13.8" x14ac:dyDescent="0.25"/>
  <cols>
    <col min="1" max="1" width="6.77734375" style="1" bestFit="1" customWidth="1"/>
    <col min="2" max="2" width="31.88671875" style="1" customWidth="1"/>
    <col min="3" max="5" width="10.77734375" style="1" customWidth="1"/>
    <col min="6" max="8" width="9.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67" x14ac:dyDescent="0.25">
      <c r="A6" s="14">
        <v>140415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67" x14ac:dyDescent="0.25">
      <c r="A7" s="14">
        <v>140420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67" x14ac:dyDescent="0.25">
      <c r="A8" s="14">
        <v>140425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67" x14ac:dyDescent="0.25">
      <c r="A9" s="14">
        <v>140510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67" x14ac:dyDescent="0.25">
      <c r="A10" s="14">
        <v>140515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67" x14ac:dyDescent="0.25">
      <c r="A11" s="14">
        <v>140520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67" x14ac:dyDescent="0.25">
      <c r="A12" s="14">
        <v>140525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67" x14ac:dyDescent="0.25">
      <c r="A13" s="14">
        <v>141110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67" x14ac:dyDescent="0.25">
      <c r="A14" s="14">
        <v>141115</v>
      </c>
      <c r="B14" s="22" t="str">
        <f>PROPER(VLOOKUP($A14,cuc!$A$3:$AA$2089,B$3,FALSE))</f>
        <v xml:space="preserve">         Categoría C Riesgo Apreciable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67" x14ac:dyDescent="0.25">
      <c r="A15" s="14">
        <v>141120</v>
      </c>
      <c r="B15" s="22" t="str">
        <f>PROPER(VLOOKUP($A15,cuc!$A$3:$AA$2089,B$3,FALSE))</f>
        <v xml:space="preserve">         Categoría D Riesgo Significativo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67" x14ac:dyDescent="0.25">
      <c r="A16" s="14">
        <v>141125</v>
      </c>
      <c r="B16" s="22" t="str">
        <f>PROPER(VLOOKUP($A16,cuc!$A$3:$AA$2089,B$3,FALSE))</f>
        <v xml:space="preserve">         Categoría E Riesgo De Incobrabilidad</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141210</v>
      </c>
      <c r="B17" s="22" t="str">
        <f>PROPER(VLOOKUP($A17,cuc!$A$3:$AA$2089,B$3,FALSE))</f>
        <v xml:space="preserve">         Categoría B Riesgo Aceptable</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141215</v>
      </c>
      <c r="B18" s="22" t="str">
        <f>PROPER(VLOOKUP($A18,cuc!$A$3:$AA$2089,B$3,FALSE))</f>
        <v xml:space="preserve">         Categoría C Riesgo Apreciable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141220</v>
      </c>
      <c r="B19" s="22" t="str">
        <f>PROPER(VLOOKUP($A19,cuc!$A$3:$AA$2089,B$3,FALSE))</f>
        <v xml:space="preserve">         Categoría D Riesgo Significativo</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141225</v>
      </c>
      <c r="B20" s="22" t="str">
        <f>PROPER(VLOOKUP($A20,cuc!$A$3:$AA$2089,B$3,FALSE))</f>
        <v xml:space="preserve">         Categoría E Riesgo De Incobrabilidad</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144110</v>
      </c>
      <c r="B21" s="22" t="str">
        <f>PROPER(VLOOKUP($A21,cuc!$A$3:$AA$2089,B$3,FALSE))</f>
        <v xml:space="preserve">         Categoría B Riesgo Aceptable</v>
      </c>
      <c r="C21" s="28">
        <f>VLOOKUP($A21,cuc!$A$3:$AA$2089,C$3,FALSE)</f>
        <v>2530041015.71</v>
      </c>
      <c r="D21" s="28">
        <f>VLOOKUP($A21,cuc!$A$3:$AA$2089,D$3,FALSE)</f>
        <v>1849107073</v>
      </c>
      <c r="E21" s="28">
        <f>VLOOKUP($A21,cuc!$A$3:$AA$2089,E$3,FALSE)</f>
        <v>2214757622.2399998</v>
      </c>
      <c r="F21" s="28">
        <f>VLOOKUP($A21,cuc!$A$3:$AA$2089,F$3,FALSE)</f>
        <v>2652652983</v>
      </c>
      <c r="G21" s="29">
        <f>VLOOKUP($A21,cuc!$A$3:$AA$2089,G$3,FALSE)</f>
        <v>2313175811</v>
      </c>
      <c r="H21" s="29">
        <f>VLOOKUP($A21,cuc!$A$3:$AA$2089,H$3,FALSE)</f>
        <v>3234249453</v>
      </c>
    </row>
    <row r="22" spans="1:8" x14ac:dyDescent="0.25">
      <c r="A22" s="14">
        <v>144115</v>
      </c>
      <c r="B22" s="22" t="str">
        <f>PROPER(VLOOKUP($A22,cuc!$A$3:$AA$2089,B$3,FALSE))</f>
        <v xml:space="preserve">         Categoría C Riesgo Apreciable</v>
      </c>
      <c r="C22" s="28">
        <f>VLOOKUP($A22,cuc!$A$3:$AA$2089,C$3,FALSE)</f>
        <v>1353291911.3199999</v>
      </c>
      <c r="D22" s="28">
        <f>VLOOKUP($A22,cuc!$A$3:$AA$2089,D$3,FALSE)</f>
        <v>1079422618.8</v>
      </c>
      <c r="E22" s="28">
        <f>VLOOKUP($A22,cuc!$A$3:$AA$2089,E$3,FALSE)</f>
        <v>1203768938</v>
      </c>
      <c r="F22" s="28">
        <f>VLOOKUP($A22,cuc!$A$3:$AA$2089,F$3,FALSE)</f>
        <v>2047414094</v>
      </c>
      <c r="G22" s="29">
        <f>VLOOKUP($A22,cuc!$A$3:$AA$2089,G$3,FALSE)</f>
        <v>2120282593</v>
      </c>
      <c r="H22" s="29">
        <f>VLOOKUP($A22,cuc!$A$3:$AA$2089,H$3,FALSE)</f>
        <v>1059081543</v>
      </c>
    </row>
    <row r="23" spans="1:8" x14ac:dyDescent="0.25">
      <c r="A23" s="14">
        <v>144120</v>
      </c>
      <c r="B23" s="22" t="str">
        <f>PROPER(VLOOKUP($A23,cuc!$A$3:$AA$2089,B$3,FALSE))</f>
        <v xml:space="preserve">         Categoría D Riesgo Significativo</v>
      </c>
      <c r="C23" s="28">
        <f>VLOOKUP($A23,cuc!$A$3:$AA$2089,C$3,FALSE)</f>
        <v>1912485685.48</v>
      </c>
      <c r="D23" s="28">
        <f>VLOOKUP($A23,cuc!$A$3:$AA$2089,D$3,FALSE)</f>
        <v>1698551223</v>
      </c>
      <c r="E23" s="28">
        <f>VLOOKUP($A23,cuc!$A$3:$AA$2089,E$3,FALSE)</f>
        <v>1332781505</v>
      </c>
      <c r="F23" s="28">
        <f>VLOOKUP($A23,cuc!$A$3:$AA$2089,F$3,FALSE)</f>
        <v>2626511526</v>
      </c>
      <c r="G23" s="29">
        <f>VLOOKUP($A23,cuc!$A$3:$AA$2089,G$3,FALSE)</f>
        <v>3412455495</v>
      </c>
      <c r="H23" s="29">
        <f>VLOOKUP($A23,cuc!$A$3:$AA$2089,H$3,FALSE)</f>
        <v>1699103515</v>
      </c>
    </row>
    <row r="24" spans="1:8" x14ac:dyDescent="0.25">
      <c r="A24" s="14">
        <v>144125</v>
      </c>
      <c r="B24" s="22" t="str">
        <f>PROPER(VLOOKUP($A24,cuc!$A$3:$AA$2089,B$3,FALSE))</f>
        <v xml:space="preserve">         Categoría E Riesgo De Incobrabilidad</v>
      </c>
      <c r="C24" s="28">
        <f>VLOOKUP($A24,cuc!$A$3:$AA$2089,C$3,FALSE)</f>
        <v>2387799601.1100001</v>
      </c>
      <c r="D24" s="28">
        <f>VLOOKUP($A24,cuc!$A$3:$AA$2089,D$3,FALSE)</f>
        <v>2658322106.7800002</v>
      </c>
      <c r="E24" s="28">
        <f>VLOOKUP($A24,cuc!$A$3:$AA$2089,E$3,FALSE)</f>
        <v>2746382326</v>
      </c>
      <c r="F24" s="28">
        <f>VLOOKUP($A24,cuc!$A$3:$AA$2089,F$3,FALSE)</f>
        <v>4334457407</v>
      </c>
      <c r="G24" s="29">
        <f>VLOOKUP($A24,cuc!$A$3:$AA$2089,G$3,FALSE)</f>
        <v>8005776761</v>
      </c>
      <c r="H24" s="29">
        <f>VLOOKUP($A24,cuc!$A$3:$AA$2089,H$3,FALSE)</f>
        <v>7108018711</v>
      </c>
    </row>
    <row r="25" spans="1:8" x14ac:dyDescent="0.25">
      <c r="A25" s="14">
        <v>144210</v>
      </c>
      <c r="B25" s="22" t="str">
        <f>PROPER(VLOOKUP($A25,cuc!$A$3:$AA$2089,B$3,FALSE))</f>
        <v xml:space="preserve">         Categoría B Riesgo Aceptable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144215</v>
      </c>
      <c r="B26" s="22" t="str">
        <f>PROPER(VLOOKUP($A26,cuc!$A$3:$AA$2089,B$3,FALSE))</f>
        <v xml:space="preserve">         Categoría C Riesgo Apreciable</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144220</v>
      </c>
      <c r="B27" s="22" t="str">
        <f>PROPER(VLOOKUP($A27,cuc!$A$3:$AA$2089,B$3,FALSE))</f>
        <v xml:space="preserve">         Categoría D Riesgo Significativo</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144225</v>
      </c>
      <c r="B28" s="22" t="str">
        <f>PROPER(VLOOKUP($A28,cuc!$A$3:$AA$2089,B$3,FALSE))</f>
        <v xml:space="preserve">         Categoría E Riesgo De Incobrabilidad</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144810</v>
      </c>
      <c r="B29" s="22" t="str">
        <f>PROPER(VLOOKUP($A29,cuc!$A$3:$AA$2089,B$3,FALSE))</f>
        <v xml:space="preserve">         Categoría B Riesgo Aceptable</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144815</v>
      </c>
      <c r="B30" s="22" t="str">
        <f>PROPER(VLOOKUP($A30,cuc!$A$3:$AA$2089,B$3,FALSE))</f>
        <v xml:space="preserve">         Categoría C Riesgo Apreciable</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144820</v>
      </c>
      <c r="B31" s="22" t="str">
        <f>PROPER(VLOOKUP($A31,cuc!$A$3:$AA$2089,B$3,FALSE))</f>
        <v xml:space="preserve">         Categoría D Riesgo Significativo</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144825</v>
      </c>
      <c r="B32" s="22" t="str">
        <f>PROPER(VLOOKUP($A32,cuc!$A$3:$AA$2089,B$3,FALSE))</f>
        <v xml:space="preserve">         Categoría E Riesgo De Incobrabilidad</v>
      </c>
      <c r="C32" s="28">
        <f>VLOOKUP($A32,cuc!$A$3:$AA$2089,C$3,FALSE)</f>
        <v>0</v>
      </c>
      <c r="D32" s="28">
        <f>VLOOKUP($A32,cuc!$A$3:$AA$2089,D$3,FALSE)</f>
        <v>0</v>
      </c>
      <c r="E32" s="28">
        <f>VLOOKUP($A32,cuc!$A$3:$AA$2089,E$3,FALSE)</f>
        <v>0</v>
      </c>
      <c r="F32" s="28">
        <f>VLOOKUP($A32,cuc!$A$3:$AA$2089,F$3,FALSE)</f>
        <v>0</v>
      </c>
      <c r="G32" s="29">
        <f>VLOOKUP($A32,cuc!$A$3:$AA$2089,G$3,FALSE)</f>
        <v>0</v>
      </c>
      <c r="H32" s="29">
        <f>VLOOKUP($A32,cuc!$A$3:$AA$2089,H$3,FALSE)</f>
        <v>0</v>
      </c>
    </row>
    <row r="33" spans="1:8" x14ac:dyDescent="0.25">
      <c r="A33" s="14">
        <v>145410</v>
      </c>
      <c r="B33" s="22" t="str">
        <f>PROPER(VLOOKUP($A33,cuc!$A$3:$AA$2089,B$3,FALSE))</f>
        <v xml:space="preserve">         Categoría B Riesgo Aceptable</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row>
    <row r="34" spans="1:8" x14ac:dyDescent="0.25">
      <c r="A34" s="14">
        <v>145415</v>
      </c>
      <c r="B34" s="22" t="str">
        <f>PROPER(VLOOKUP($A34,cuc!$A$3:$AA$2089,B$3,FALSE))</f>
        <v xml:space="preserve">         Categoría C Riesgo Apreciable</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row>
    <row r="35" spans="1:8" x14ac:dyDescent="0.25">
      <c r="A35" s="14">
        <v>145420</v>
      </c>
      <c r="B35" s="22" t="str">
        <f>PROPER(VLOOKUP($A35,cuc!$A$3:$AA$2089,B$3,FALSE))</f>
        <v xml:space="preserve">         Categoría D Riesgo Significativo</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row>
    <row r="36" spans="1:8" x14ac:dyDescent="0.25">
      <c r="A36" s="14">
        <v>145425</v>
      </c>
      <c r="B36" s="22" t="str">
        <f>PROPER(VLOOKUP($A36,cuc!$A$3:$AA$2089,B$3,FALSE))</f>
        <v xml:space="preserve">         Categoría E Riesgo De Incobrabilidad</v>
      </c>
      <c r="C36" s="28">
        <f>VLOOKUP($A36,cuc!$A$3:$AA$2089,C$3,FALSE)</f>
        <v>0</v>
      </c>
      <c r="D36" s="28">
        <f>VLOOKUP($A36,cuc!$A$3:$AA$2089,D$3,FALSE)</f>
        <v>0</v>
      </c>
      <c r="E36" s="28">
        <f>VLOOKUP($A36,cuc!$A$3:$AA$2089,E$3,FALSE)</f>
        <v>0</v>
      </c>
      <c r="F36" s="28">
        <f>VLOOKUP($A36,cuc!$A$3:$AA$2089,F$3,FALSE)</f>
        <v>0</v>
      </c>
      <c r="G36" s="29">
        <f>VLOOKUP($A36,cuc!$A$3:$AA$2089,G$3,FALSE)</f>
        <v>0</v>
      </c>
      <c r="H36" s="29">
        <f>VLOOKUP($A36,cuc!$A$3:$AA$2089,H$3,FALSE)</f>
        <v>0</v>
      </c>
    </row>
    <row r="37" spans="1:8" x14ac:dyDescent="0.25">
      <c r="A37" s="14">
        <v>145510</v>
      </c>
      <c r="B37" s="22" t="str">
        <f>PROPER(VLOOKUP($A37,cuc!$A$3:$AA$2089,B$3,FALSE))</f>
        <v xml:space="preserve">         Categoría B Riesgo Aceptable</v>
      </c>
      <c r="C37" s="28">
        <f>VLOOKUP($A37,cuc!$A$3:$AA$2089,C$3,FALSE)</f>
        <v>0</v>
      </c>
      <c r="D37" s="28">
        <f>VLOOKUP($A37,cuc!$A$3:$AA$2089,D$3,FALSE)</f>
        <v>0</v>
      </c>
      <c r="E37" s="28">
        <f>VLOOKUP($A37,cuc!$A$3:$AA$2089,E$3,FALSE)</f>
        <v>0</v>
      </c>
      <c r="F37" s="28">
        <f>VLOOKUP($A37,cuc!$A$3:$AA$2089,F$3,FALSE)</f>
        <v>0</v>
      </c>
      <c r="G37" s="29">
        <f>VLOOKUP($A37,cuc!$A$3:$AA$2089,G$3,FALSE)</f>
        <v>0</v>
      </c>
      <c r="H37" s="29">
        <f>VLOOKUP($A37,cuc!$A$3:$AA$2089,H$3,FALSE)</f>
        <v>0</v>
      </c>
    </row>
    <row r="38" spans="1:8" x14ac:dyDescent="0.25">
      <c r="A38" s="14">
        <v>145515</v>
      </c>
      <c r="B38" s="22" t="str">
        <f>PROPER(VLOOKUP($A38,cuc!$A$3:$AA$2089,B$3,FALSE))</f>
        <v xml:space="preserve">         Categoría C Riesgo Apreciable</v>
      </c>
      <c r="C38" s="28">
        <f>VLOOKUP($A38,cuc!$A$3:$AA$2089,C$3,FALSE)</f>
        <v>0</v>
      </c>
      <c r="D38" s="28">
        <f>VLOOKUP($A38,cuc!$A$3:$AA$2089,D$3,FALSE)</f>
        <v>0</v>
      </c>
      <c r="E38" s="28">
        <f>VLOOKUP($A38,cuc!$A$3:$AA$2089,E$3,FALSE)</f>
        <v>0</v>
      </c>
      <c r="F38" s="28">
        <f>VLOOKUP($A38,cuc!$A$3:$AA$2089,F$3,FALSE)</f>
        <v>0</v>
      </c>
      <c r="G38" s="29">
        <f>VLOOKUP($A38,cuc!$A$3:$AA$2089,G$3,FALSE)</f>
        <v>0</v>
      </c>
      <c r="H38" s="29">
        <f>VLOOKUP($A38,cuc!$A$3:$AA$2089,H$3,FALSE)</f>
        <v>0</v>
      </c>
    </row>
    <row r="39" spans="1:8" x14ac:dyDescent="0.25">
      <c r="A39" s="14">
        <v>145520</v>
      </c>
      <c r="B39" s="22" t="str">
        <f>PROPER(VLOOKUP($A39,cuc!$A$3:$AA$2089,B$3,FALSE))</f>
        <v xml:space="preserve">         Categoría D Riesgo Significativo</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row>
    <row r="40" spans="1:8" x14ac:dyDescent="0.25">
      <c r="A40" s="14">
        <v>145525</v>
      </c>
      <c r="B40" s="22" t="str">
        <f>PROPER(VLOOKUP($A40,cuc!$A$3:$AA$2089,B$3,FALSE))</f>
        <v xml:space="preserve">         Categoría E Riesgo De Incobrabilidad</v>
      </c>
      <c r="C40" s="28">
        <f>VLOOKUP($A40,cuc!$A$3:$AA$2089,C$3,FALSE)</f>
        <v>0</v>
      </c>
      <c r="D40" s="28">
        <f>VLOOKUP($A40,cuc!$A$3:$AA$2089,D$3,FALSE)</f>
        <v>0</v>
      </c>
      <c r="E40" s="28">
        <f>VLOOKUP($A40,cuc!$A$3:$AA$2089,E$3,FALSE)</f>
        <v>0</v>
      </c>
      <c r="F40" s="28">
        <f>VLOOKUP($A40,cuc!$A$3:$AA$2089,F$3,FALSE)</f>
        <v>0</v>
      </c>
      <c r="G40" s="29">
        <f>VLOOKUP($A40,cuc!$A$3:$AA$2089,G$3,FALSE)</f>
        <v>0</v>
      </c>
      <c r="H40" s="29">
        <f>VLOOKUP($A40,cuc!$A$3:$AA$2089,H$3,FALSE)</f>
        <v>0</v>
      </c>
    </row>
    <row r="41" spans="1:8" x14ac:dyDescent="0.25">
      <c r="A41" s="14">
        <v>146110</v>
      </c>
      <c r="B41" s="22" t="str">
        <f>PROPER(VLOOKUP($A41,cuc!$A$3:$AA$2089,B$3,FALSE))</f>
        <v xml:space="preserve">         Categoría B Riesgo Aceptable</v>
      </c>
      <c r="C41" s="28">
        <f>VLOOKUP($A41,cuc!$A$3:$AA$2089,C$3,FALSE)</f>
        <v>0</v>
      </c>
      <c r="D41" s="28">
        <f>VLOOKUP($A41,cuc!$A$3:$AA$2089,D$3,FALSE)</f>
        <v>0</v>
      </c>
      <c r="E41" s="28">
        <f>VLOOKUP($A41,cuc!$A$3:$AA$2089,E$3,FALSE)</f>
        <v>0</v>
      </c>
      <c r="F41" s="28">
        <f>VLOOKUP($A41,cuc!$A$3:$AA$2089,F$3,FALSE)</f>
        <v>0</v>
      </c>
      <c r="G41" s="29">
        <f>VLOOKUP($A41,cuc!$A$3:$AA$2089,G$3,FALSE)</f>
        <v>0</v>
      </c>
      <c r="H41" s="29">
        <f>VLOOKUP($A41,cuc!$A$3:$AA$2089,H$3,FALSE)</f>
        <v>0</v>
      </c>
    </row>
    <row r="42" spans="1:8" x14ac:dyDescent="0.25">
      <c r="A42" s="14">
        <v>146115</v>
      </c>
      <c r="B42" s="22" t="str">
        <f>PROPER(VLOOKUP($A42,cuc!$A$3:$AA$2089,B$3,FALSE))</f>
        <v xml:space="preserve">         Categoría C Riesgo Apreciable</v>
      </c>
      <c r="C42" s="28">
        <f>VLOOKUP($A42,cuc!$A$3:$AA$2089,C$3,FALSE)</f>
        <v>0</v>
      </c>
      <c r="D42" s="28">
        <f>VLOOKUP($A42,cuc!$A$3:$AA$2089,D$3,FALSE)</f>
        <v>0</v>
      </c>
      <c r="E42" s="28">
        <f>VLOOKUP($A42,cuc!$A$3:$AA$2089,E$3,FALSE)</f>
        <v>0</v>
      </c>
      <c r="F42" s="28">
        <f>VLOOKUP($A42,cuc!$A$3:$AA$2089,F$3,FALSE)</f>
        <v>0</v>
      </c>
      <c r="G42" s="29">
        <f>VLOOKUP($A42,cuc!$A$3:$AA$2089,G$3,FALSE)</f>
        <v>0</v>
      </c>
      <c r="H42" s="29">
        <f>VLOOKUP($A42,cuc!$A$3:$AA$2089,H$3,FALSE)</f>
        <v>0</v>
      </c>
    </row>
    <row r="43" spans="1:8" x14ac:dyDescent="0.25">
      <c r="A43" s="14">
        <v>146120</v>
      </c>
      <c r="B43" s="22" t="str">
        <f>PROPER(VLOOKUP($A43,cuc!$A$3:$AA$2089,B$3,FALSE))</f>
        <v xml:space="preserve">         Categoría D Riesgo Significativo</v>
      </c>
      <c r="C43" s="28">
        <f>VLOOKUP($A43,cuc!$A$3:$AA$2089,C$3,FALSE)</f>
        <v>0</v>
      </c>
      <c r="D43" s="28">
        <f>VLOOKUP($A43,cuc!$A$3:$AA$2089,D$3,FALSE)</f>
        <v>0</v>
      </c>
      <c r="E43" s="28">
        <f>VLOOKUP($A43,cuc!$A$3:$AA$2089,E$3,FALSE)</f>
        <v>0</v>
      </c>
      <c r="F43" s="28">
        <f>VLOOKUP($A43,cuc!$A$3:$AA$2089,F$3,FALSE)</f>
        <v>0</v>
      </c>
      <c r="G43" s="29">
        <f>VLOOKUP($A43,cuc!$A$3:$AA$2089,G$3,FALSE)</f>
        <v>0</v>
      </c>
      <c r="H43" s="29">
        <f>VLOOKUP($A43,cuc!$A$3:$AA$2089,H$3,FALSE)</f>
        <v>0</v>
      </c>
    </row>
    <row r="44" spans="1:8" x14ac:dyDescent="0.25">
      <c r="A44" s="14">
        <v>146125</v>
      </c>
      <c r="B44" s="22" t="str">
        <f>PROPER(VLOOKUP($A44,cuc!$A$3:$AA$2089,B$3,FALSE))</f>
        <v xml:space="preserve">         Categoría E Riesgo De Incobrabilidad</v>
      </c>
      <c r="C44" s="28">
        <f>VLOOKUP($A44,cuc!$A$3:$AA$2089,C$3,FALSE)</f>
        <v>0</v>
      </c>
      <c r="D44" s="28">
        <f>VLOOKUP($A44,cuc!$A$3:$AA$2089,D$3,FALSE)</f>
        <v>0</v>
      </c>
      <c r="E44" s="28">
        <f>VLOOKUP($A44,cuc!$A$3:$AA$2089,E$3,FALSE)</f>
        <v>0</v>
      </c>
      <c r="F44" s="28">
        <f>VLOOKUP($A44,cuc!$A$3:$AA$2089,F$3,FALSE)</f>
        <v>0</v>
      </c>
      <c r="G44" s="29">
        <f>VLOOKUP($A44,cuc!$A$3:$AA$2089,G$3,FALSE)</f>
        <v>0</v>
      </c>
      <c r="H44" s="29">
        <f>VLOOKUP($A44,cuc!$A$3:$AA$2089,H$3,FALSE)</f>
        <v>0</v>
      </c>
    </row>
    <row r="45" spans="1:8" x14ac:dyDescent="0.25">
      <c r="A45" s="14">
        <v>146210</v>
      </c>
      <c r="B45" s="22" t="str">
        <f>PROPER(VLOOKUP($A45,cuc!$A$3:$AA$2089,B$3,FALSE))</f>
        <v xml:space="preserve">         Categoría B Riesgo Aceptable</v>
      </c>
      <c r="C45" s="28">
        <f>VLOOKUP($A45,cuc!$A$3:$AA$2089,C$3,FALSE)</f>
        <v>0</v>
      </c>
      <c r="D45" s="28">
        <f>VLOOKUP($A45,cuc!$A$3:$AA$2089,D$3,FALSE)</f>
        <v>0</v>
      </c>
      <c r="E45" s="28">
        <f>VLOOKUP($A45,cuc!$A$3:$AA$2089,E$3,FALSE)</f>
        <v>0</v>
      </c>
      <c r="F45" s="28">
        <f>VLOOKUP($A45,cuc!$A$3:$AA$2089,F$3,FALSE)</f>
        <v>0</v>
      </c>
      <c r="G45" s="29">
        <f>VLOOKUP($A45,cuc!$A$3:$AA$2089,G$3,FALSE)</f>
        <v>0</v>
      </c>
      <c r="H45" s="29">
        <f>VLOOKUP($A45,cuc!$A$3:$AA$2089,H$3,FALSE)</f>
        <v>0</v>
      </c>
    </row>
    <row r="46" spans="1:8" x14ac:dyDescent="0.25">
      <c r="A46" s="14">
        <v>146215</v>
      </c>
      <c r="B46" s="22" t="str">
        <f>PROPER(VLOOKUP($A46,cuc!$A$3:$AA$2089,B$3,FALSE))</f>
        <v xml:space="preserve">         Categoría C Riesgo Apreciable</v>
      </c>
      <c r="C46" s="28">
        <f>VLOOKUP($A46,cuc!$A$3:$AA$2089,C$3,FALSE)</f>
        <v>0</v>
      </c>
      <c r="D46" s="28">
        <f>VLOOKUP($A46,cuc!$A$3:$AA$2089,D$3,FALSE)</f>
        <v>0</v>
      </c>
      <c r="E46" s="28">
        <f>VLOOKUP($A46,cuc!$A$3:$AA$2089,E$3,FALSE)</f>
        <v>0</v>
      </c>
      <c r="F46" s="28">
        <f>VLOOKUP($A46,cuc!$A$3:$AA$2089,F$3,FALSE)</f>
        <v>0</v>
      </c>
      <c r="G46" s="29">
        <f>VLOOKUP($A46,cuc!$A$3:$AA$2089,G$3,FALSE)</f>
        <v>0</v>
      </c>
      <c r="H46" s="29">
        <f>VLOOKUP($A46,cuc!$A$3:$AA$2089,H$3,FALSE)</f>
        <v>0</v>
      </c>
    </row>
    <row r="47" spans="1:8" x14ac:dyDescent="0.25">
      <c r="A47" s="14">
        <v>146220</v>
      </c>
      <c r="B47" s="22" t="str">
        <f>PROPER(VLOOKUP($A47,cuc!$A$3:$AA$2089,B$3,FALSE))</f>
        <v xml:space="preserve">         Categoría D Riesgo Significativo</v>
      </c>
      <c r="C47" s="28">
        <f>VLOOKUP($A47,cuc!$A$3:$AA$2089,C$3,FALSE)</f>
        <v>0</v>
      </c>
      <c r="D47" s="28">
        <f>VLOOKUP($A47,cuc!$A$3:$AA$2089,D$3,FALSE)</f>
        <v>0</v>
      </c>
      <c r="E47" s="28">
        <f>VLOOKUP($A47,cuc!$A$3:$AA$2089,E$3,FALSE)</f>
        <v>0</v>
      </c>
      <c r="F47" s="28">
        <f>VLOOKUP($A47,cuc!$A$3:$AA$2089,F$3,FALSE)</f>
        <v>0</v>
      </c>
      <c r="G47" s="29">
        <f>VLOOKUP($A47,cuc!$A$3:$AA$2089,G$3,FALSE)</f>
        <v>0</v>
      </c>
      <c r="H47" s="29">
        <f>VLOOKUP($A47,cuc!$A$3:$AA$2089,H$3,FALSE)</f>
        <v>0</v>
      </c>
    </row>
    <row r="48" spans="1:8" x14ac:dyDescent="0.25">
      <c r="A48" s="14">
        <v>146225</v>
      </c>
      <c r="B48" s="22" t="str">
        <f>PROPER(VLOOKUP($A48,cuc!$A$3:$AA$2089,B$3,FALSE))</f>
        <v xml:space="preserve">         Categoría E Riesgo De Incobrabilidad</v>
      </c>
      <c r="C48" s="28">
        <f>VLOOKUP($A48,cuc!$A$3:$AA$2089,C$3,FALSE)</f>
        <v>0</v>
      </c>
      <c r="D48" s="28">
        <f>VLOOKUP($A48,cuc!$A$3:$AA$2089,D$3,FALSE)</f>
        <v>0</v>
      </c>
      <c r="E48" s="28">
        <f>VLOOKUP($A48,cuc!$A$3:$AA$2089,E$3,FALSE)</f>
        <v>0</v>
      </c>
      <c r="F48" s="28">
        <f>VLOOKUP($A48,cuc!$A$3:$AA$2089,F$3,FALSE)</f>
        <v>0</v>
      </c>
      <c r="G48" s="29">
        <f>VLOOKUP($A48,cuc!$A$3:$AA$2089,G$3,FALSE)</f>
        <v>0</v>
      </c>
      <c r="H48" s="29">
        <f>VLOOKUP($A48,cuc!$A$3:$AA$2089,H$3,FALSE)</f>
        <v>0</v>
      </c>
    </row>
    <row r="49" spans="1:67" x14ac:dyDescent="0.25">
      <c r="A49" s="14">
        <v>146910</v>
      </c>
      <c r="B49" s="22" t="str">
        <f>PROPER(VLOOKUP($A49,cuc!$A$3:$AA$2089,B$3,FALSE))</f>
        <v xml:space="preserve">         Categoría B Riesgo Aceptable, Vivienda</v>
      </c>
      <c r="C49" s="28">
        <f>VLOOKUP($A49,cuc!$A$3:$AA$2089,C$3,FALSE)</f>
        <v>0</v>
      </c>
      <c r="D49" s="28">
        <f>VLOOKUP($A49,cuc!$A$3:$AA$2089,D$3,FALSE)</f>
        <v>0</v>
      </c>
      <c r="E49" s="28">
        <f>VLOOKUP($A49,cuc!$A$3:$AA$2089,E$3,FALSE)</f>
        <v>0</v>
      </c>
      <c r="F49" s="28">
        <f>VLOOKUP($A49,cuc!$A$3:$AA$2089,F$3,FALSE)</f>
        <v>0</v>
      </c>
      <c r="G49" s="29">
        <f>VLOOKUP($A49,cuc!$A$3:$AA$2089,G$3,FALSE)</f>
        <v>0</v>
      </c>
      <c r="H49" s="29">
        <f>VLOOKUP($A49,cuc!$A$3:$AA$2089,H$3,FALSE)</f>
        <v>0</v>
      </c>
    </row>
    <row r="50" spans="1:67" x14ac:dyDescent="0.25">
      <c r="A50" s="14">
        <v>146915</v>
      </c>
      <c r="B50" s="22" t="str">
        <f>PROPER(VLOOKUP($A50,cuc!$A$3:$AA$2089,B$3,FALSE))</f>
        <v xml:space="preserve">         Categoría C Riesgo Apreciable, Vivienda</v>
      </c>
      <c r="C50" s="28">
        <f>VLOOKUP($A50,cuc!$A$3:$AA$2089,C$3,FALSE)</f>
        <v>0</v>
      </c>
      <c r="D50" s="28">
        <f>VLOOKUP($A50,cuc!$A$3:$AA$2089,D$3,FALSE)</f>
        <v>0</v>
      </c>
      <c r="E50" s="28">
        <f>VLOOKUP($A50,cuc!$A$3:$AA$2089,E$3,FALSE)</f>
        <v>0</v>
      </c>
      <c r="F50" s="28">
        <f>VLOOKUP($A50,cuc!$A$3:$AA$2089,F$3,FALSE)</f>
        <v>0</v>
      </c>
      <c r="G50" s="29">
        <f>VLOOKUP($A50,cuc!$A$3:$AA$2089,G$3,FALSE)</f>
        <v>0</v>
      </c>
      <c r="H50" s="29">
        <f>VLOOKUP($A50,cuc!$A$3:$AA$2089,H$3,FALSE)</f>
        <v>0</v>
      </c>
    </row>
    <row r="51" spans="1:67" x14ac:dyDescent="0.25">
      <c r="A51" s="14">
        <v>146920</v>
      </c>
      <c r="B51" s="22" t="str">
        <f>PROPER(VLOOKUP($A51,cuc!$A$3:$AA$2089,B$3,FALSE))</f>
        <v xml:space="preserve">         Categoría D Riesgo Significativo, Vivienda</v>
      </c>
      <c r="C51" s="28">
        <f>VLOOKUP($A51,cuc!$A$3:$AA$2089,C$3,FALSE)</f>
        <v>0</v>
      </c>
      <c r="D51" s="28">
        <f>VLOOKUP($A51,cuc!$A$3:$AA$2089,D$3,FALSE)</f>
        <v>0</v>
      </c>
      <c r="E51" s="28">
        <f>VLOOKUP($A51,cuc!$A$3:$AA$2089,E$3,FALSE)</f>
        <v>0</v>
      </c>
      <c r="F51" s="28">
        <f>VLOOKUP($A51,cuc!$A$3:$AA$2089,F$3,FALSE)</f>
        <v>0</v>
      </c>
      <c r="G51" s="29">
        <f>VLOOKUP($A51,cuc!$A$3:$AA$2089,G$3,FALSE)</f>
        <v>0</v>
      </c>
      <c r="H51" s="29">
        <f>VLOOKUP($A51,cuc!$A$3:$AA$2089,H$3,FALSE)</f>
        <v>0</v>
      </c>
    </row>
    <row r="52" spans="1:67" x14ac:dyDescent="0.25">
      <c r="A52" s="14">
        <v>146925</v>
      </c>
      <c r="B52" s="22" t="str">
        <f>PROPER(VLOOKUP($A52,cuc!$A$3:$AA$2089,B$3,FALSE))</f>
        <v xml:space="preserve">         Categoría E Riesgo De Incobrabilidad, Vivienda</v>
      </c>
      <c r="C52" s="28">
        <f>VLOOKUP($A52,cuc!$A$3:$AA$2089,C$3,FALSE)</f>
        <v>0</v>
      </c>
      <c r="D52" s="28">
        <f>VLOOKUP($A52,cuc!$A$3:$AA$2089,D$3,FALSE)</f>
        <v>0</v>
      </c>
      <c r="E52" s="28">
        <f>VLOOKUP($A52,cuc!$A$3:$AA$2089,E$3,FALSE)</f>
        <v>0</v>
      </c>
      <c r="F52" s="28">
        <f>VLOOKUP($A52,cuc!$A$3:$AA$2089,F$3,FALSE)</f>
        <v>0</v>
      </c>
      <c r="G52" s="29">
        <f>VLOOKUP($A52,cuc!$A$3:$AA$2089,G$3,FALSE)</f>
        <v>0</v>
      </c>
      <c r="H52" s="29">
        <f>VLOOKUP($A52,cuc!$A$3:$AA$2089,H$3,FALSE)</f>
        <v>0</v>
      </c>
    </row>
    <row r="53" spans="1:67" x14ac:dyDescent="0.25">
      <c r="A53" s="14">
        <v>146935</v>
      </c>
      <c r="B53" s="22" t="str">
        <f>PROPER(VLOOKUP($A53,cuc!$A$3:$AA$2089,B$3,FALSE))</f>
        <v xml:space="preserve">         Categoría B Riesgo Aceptable, Consumo</v>
      </c>
      <c r="C53" s="28">
        <f>VLOOKUP($A53,cuc!$A$3:$AA$2089,C$3,FALSE)</f>
        <v>0</v>
      </c>
      <c r="D53" s="28">
        <f>VLOOKUP($A53,cuc!$A$3:$AA$2089,D$3,FALSE)</f>
        <v>0</v>
      </c>
      <c r="E53" s="28">
        <f>VLOOKUP($A53,cuc!$A$3:$AA$2089,E$3,FALSE)</f>
        <v>0</v>
      </c>
      <c r="F53" s="28">
        <f>VLOOKUP($A53,cuc!$A$3:$AA$2089,F$3,FALSE)</f>
        <v>0</v>
      </c>
      <c r="G53" s="29">
        <f>VLOOKUP($A53,cuc!$A$3:$AA$2089,G$3,FALSE)</f>
        <v>0</v>
      </c>
      <c r="H53" s="29">
        <f>VLOOKUP($A53,cuc!$A$3:$AA$2089,H$3,FALSE)</f>
        <v>0</v>
      </c>
    </row>
    <row r="54" spans="1:67" x14ac:dyDescent="0.25">
      <c r="A54" s="14">
        <v>146940</v>
      </c>
      <c r="B54" s="22" t="str">
        <f>PROPER(VLOOKUP($A54,cuc!$A$3:$AA$2089,B$3,FALSE))</f>
        <v xml:space="preserve">         Categoría C Riesgo Apreciable, Consumo</v>
      </c>
      <c r="C54" s="28">
        <f>VLOOKUP($A54,cuc!$A$3:$AA$2089,C$3,FALSE)</f>
        <v>0</v>
      </c>
      <c r="D54" s="28">
        <f>VLOOKUP($A54,cuc!$A$3:$AA$2089,D$3,FALSE)</f>
        <v>0</v>
      </c>
      <c r="E54" s="28">
        <f>VLOOKUP($A54,cuc!$A$3:$AA$2089,E$3,FALSE)</f>
        <v>0</v>
      </c>
      <c r="F54" s="28">
        <f>VLOOKUP($A54,cuc!$A$3:$AA$2089,F$3,FALSE)</f>
        <v>0</v>
      </c>
      <c r="G54" s="29">
        <f>VLOOKUP($A54,cuc!$A$3:$AA$2089,G$3,FALSE)</f>
        <v>0</v>
      </c>
      <c r="H54" s="29">
        <f>VLOOKUP($A54,cuc!$A$3:$AA$2089,H$3,FALSE)</f>
        <v>0</v>
      </c>
    </row>
    <row r="55" spans="1:67" x14ac:dyDescent="0.25">
      <c r="A55" s="14">
        <v>146945</v>
      </c>
      <c r="B55" s="22" t="str">
        <f>PROPER(VLOOKUP($A55,cuc!$A$3:$AA$2089,B$3,FALSE))</f>
        <v xml:space="preserve">         Categoría D Riesgo Significativo, Consumo</v>
      </c>
      <c r="C55" s="28">
        <f>VLOOKUP($A55,cuc!$A$3:$AA$2089,C$3,FALSE)</f>
        <v>0</v>
      </c>
      <c r="D55" s="28">
        <f>VLOOKUP($A55,cuc!$A$3:$AA$2089,D$3,FALSE)</f>
        <v>0</v>
      </c>
      <c r="E55" s="28">
        <f>VLOOKUP($A55,cuc!$A$3:$AA$2089,E$3,FALSE)</f>
        <v>0</v>
      </c>
      <c r="F55" s="28">
        <f>VLOOKUP($A55,cuc!$A$3:$AA$2089,F$3,FALSE)</f>
        <v>0</v>
      </c>
      <c r="G55" s="29">
        <f>VLOOKUP($A55,cuc!$A$3:$AA$2089,G$3,FALSE)</f>
        <v>0</v>
      </c>
      <c r="H55" s="29">
        <f>VLOOKUP($A55,cuc!$A$3:$AA$2089,H$3,FALSE)</f>
        <v>0</v>
      </c>
    </row>
    <row r="56" spans="1:67" ht="14.4" thickBot="1" x14ac:dyDescent="0.3">
      <c r="A56" s="15">
        <v>146950</v>
      </c>
      <c r="B56" s="22" t="str">
        <f>PROPER(VLOOKUP($A56,cuc!$A$3:$AA$2089,B$3,FALSE))</f>
        <v xml:space="preserve">         Categoría E Riesgo De Incobrabilidad, Consumo</v>
      </c>
      <c r="C56" s="28">
        <f>VLOOKUP($A56,cuc!$A$3:$AA$2089,C$3,FALSE)</f>
        <v>0</v>
      </c>
      <c r="D56" s="28">
        <f>VLOOKUP($A56,cuc!$A$3:$AA$2089,D$3,FALSE)</f>
        <v>0</v>
      </c>
      <c r="E56" s="28">
        <f>VLOOKUP($A56,cuc!$A$3:$AA$2089,E$3,FALSE)</f>
        <v>0</v>
      </c>
      <c r="F56" s="28">
        <f>VLOOKUP($A56,cuc!$A$3:$AA$2089,F$3,FALSE)</f>
        <v>0</v>
      </c>
      <c r="G56" s="29">
        <f>VLOOKUP($A56,cuc!$A$3:$AA$2089,G$3,FALSE)</f>
        <v>0</v>
      </c>
      <c r="H56" s="29">
        <f>VLOOKUP($A56,cuc!$A$3:$AA$2089,H$3,FALSE)</f>
        <v>0</v>
      </c>
    </row>
    <row r="57" spans="1:67" ht="14.4" thickBot="1" x14ac:dyDescent="0.3">
      <c r="A57" s="15" t="s">
        <v>1405</v>
      </c>
      <c r="B57" s="22"/>
      <c r="C57" s="30">
        <f>+SUM(C5:C56)</f>
        <v>8183618213.6200008</v>
      </c>
      <c r="D57" s="30">
        <f t="shared" ref="D57:G57" si="0">+SUM(D5:D56)</f>
        <v>7285403021.5799999</v>
      </c>
      <c r="E57" s="30">
        <f t="shared" si="0"/>
        <v>7497690391.2399998</v>
      </c>
      <c r="F57" s="30">
        <f t="shared" si="0"/>
        <v>11661036010</v>
      </c>
      <c r="G57" s="30">
        <f t="shared" si="0"/>
        <v>15851690660</v>
      </c>
      <c r="H57" s="30">
        <f t="shared" ref="H57" si="1">+SUM(H5:H56)</f>
        <v>13100453222</v>
      </c>
    </row>
    <row r="58" spans="1:67" ht="14.4" thickBot="1" x14ac:dyDescent="0.3"/>
    <row r="59" spans="1:67" x14ac:dyDescent="0.25">
      <c r="A59" s="11" t="s">
        <v>139</v>
      </c>
      <c r="B59" s="20" t="s">
        <v>1410</v>
      </c>
      <c r="C59" s="12" t="str">
        <f>+C$4</f>
        <v>Año 16</v>
      </c>
      <c r="D59" s="12" t="str">
        <f t="shared" ref="D59:H59" si="2">+D$4</f>
        <v>Año 17</v>
      </c>
      <c r="E59" s="12" t="str">
        <f t="shared" si="2"/>
        <v>Año 18</v>
      </c>
      <c r="F59" s="12" t="str">
        <f t="shared" si="2"/>
        <v>Año 19</v>
      </c>
      <c r="G59" s="12" t="str">
        <f t="shared" si="2"/>
        <v>Año 20</v>
      </c>
      <c r="H59" s="12" t="str">
        <f t="shared" si="2"/>
        <v>Año 21</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4.4" thickBot="1" x14ac:dyDescent="0.3">
      <c r="A60" s="15">
        <v>140400</v>
      </c>
      <c r="B60" s="22" t="str">
        <f>PROPER(VLOOKUP($A60,cuc!$A$3:$AA$2089,B$3,FALSE))</f>
        <v xml:space="preserve">      Créditos De Vivienda - Con Libranza</v>
      </c>
      <c r="C60" s="28">
        <f>VLOOKUP($A60,cuc!$A$3:$AA$2089,C$3,FALSE)</f>
        <v>0</v>
      </c>
      <c r="D60" s="28">
        <f>VLOOKUP($A60,cuc!$A$3:$AA$2089,D$3,FALSE)</f>
        <v>0</v>
      </c>
      <c r="E60" s="28">
        <f>VLOOKUP($A60,cuc!$A$3:$AA$2089,E$3,FALSE)</f>
        <v>0</v>
      </c>
      <c r="F60" s="28">
        <f>VLOOKUP($A60,cuc!$A$3:$AA$2089,F$3,FALSE)</f>
        <v>0</v>
      </c>
      <c r="G60" s="29">
        <f>VLOOKUP($A60,cuc!$A$3:$AA$2089,G$3,FALSE)</f>
        <v>0</v>
      </c>
      <c r="H60" s="29">
        <f>VLOOKUP($A60,cuc!$A$3:$AA$2089,H$3,FALSE)</f>
        <v>0</v>
      </c>
    </row>
    <row r="61" spans="1:67" ht="14.4" thickBot="1" x14ac:dyDescent="0.3">
      <c r="A61" s="15">
        <v>140500</v>
      </c>
      <c r="B61" s="22" t="str">
        <f>PROPER(VLOOKUP($A61,cuc!$A$3:$AA$2089,B$3,FALSE))</f>
        <v xml:space="preserve">      Créditos De Vivienda - Sin Libranza</v>
      </c>
      <c r="C61" s="28">
        <f>VLOOKUP($A61,cuc!$A$3:$AA$2089,C$3,FALSE)</f>
        <v>0</v>
      </c>
      <c r="D61" s="28">
        <f>VLOOKUP($A61,cuc!$A$3:$AA$2089,D$3,FALSE)</f>
        <v>0</v>
      </c>
      <c r="E61" s="28">
        <f>VLOOKUP($A61,cuc!$A$3:$AA$2089,E$3,FALSE)</f>
        <v>0</v>
      </c>
      <c r="F61" s="28">
        <f>VLOOKUP($A61,cuc!$A$3:$AA$2089,F$3,FALSE)</f>
        <v>0</v>
      </c>
      <c r="G61" s="29">
        <f>VLOOKUP($A61,cuc!$A$3:$AA$2089,G$3,FALSE)</f>
        <v>0</v>
      </c>
      <c r="H61" s="29">
        <f>VLOOKUP($A61,cuc!$A$3:$AA$2089,H$3,FALSE)</f>
        <v>0</v>
      </c>
    </row>
    <row r="62" spans="1:67" ht="14.4" thickBot="1" x14ac:dyDescent="0.3">
      <c r="A62" s="15">
        <v>141100</v>
      </c>
      <c r="B62" s="22" t="str">
        <f>PROPER(VLOOKUP($A62,cuc!$A$3:$AA$2089,B$3,FALSE))</f>
        <v xml:space="preserve">      Créditos De Consumo, Garantía Admisible - Con Libranza</v>
      </c>
      <c r="C62" s="28">
        <f>VLOOKUP($A62,cuc!$A$3:$AA$2089,C$3,FALSE)</f>
        <v>0</v>
      </c>
      <c r="D62" s="28">
        <f>VLOOKUP($A62,cuc!$A$3:$AA$2089,D$3,FALSE)</f>
        <v>0</v>
      </c>
      <c r="E62" s="28">
        <f>VLOOKUP($A62,cuc!$A$3:$AA$2089,E$3,FALSE)</f>
        <v>0</v>
      </c>
      <c r="F62" s="28">
        <f>VLOOKUP($A62,cuc!$A$3:$AA$2089,F$3,FALSE)</f>
        <v>0</v>
      </c>
      <c r="G62" s="29">
        <f>VLOOKUP($A62,cuc!$A$3:$AA$2089,G$3,FALSE)</f>
        <v>0</v>
      </c>
      <c r="H62" s="29">
        <f>VLOOKUP($A62,cuc!$A$3:$AA$2089,H$3,FALSE)</f>
        <v>0</v>
      </c>
    </row>
    <row r="63" spans="1:67" ht="14.4" thickBot="1" x14ac:dyDescent="0.3">
      <c r="A63" s="15">
        <v>141200</v>
      </c>
      <c r="B63" s="22" t="str">
        <f>PROPER(VLOOKUP($A63,cuc!$A$3:$AA$2089,B$3,FALSE))</f>
        <v xml:space="preserve">      Créditos De Consumo, Garantía Admisible - Sin Libranza</v>
      </c>
      <c r="C63" s="28">
        <f>VLOOKUP($A63,cuc!$A$3:$AA$2089,C$3,FALSE)</f>
        <v>0</v>
      </c>
      <c r="D63" s="28">
        <f>VLOOKUP($A63,cuc!$A$3:$AA$2089,D$3,FALSE)</f>
        <v>0</v>
      </c>
      <c r="E63" s="28">
        <f>VLOOKUP($A63,cuc!$A$3:$AA$2089,E$3,FALSE)</f>
        <v>0</v>
      </c>
      <c r="F63" s="28">
        <f>VLOOKUP($A63,cuc!$A$3:$AA$2089,F$3,FALSE)</f>
        <v>0</v>
      </c>
      <c r="G63" s="29">
        <f>VLOOKUP($A63,cuc!$A$3:$AA$2089,G$3,FALSE)</f>
        <v>0</v>
      </c>
      <c r="H63" s="29">
        <f>VLOOKUP($A63,cuc!$A$3:$AA$2089,H$3,FALSE)</f>
        <v>0</v>
      </c>
    </row>
    <row r="64" spans="1:67" ht="14.4" thickBot="1" x14ac:dyDescent="0.3">
      <c r="A64" s="15">
        <v>144100</v>
      </c>
      <c r="B64" s="22" t="str">
        <f>PROPER(VLOOKUP($A64,cuc!$A$3:$AA$2089,B$3,FALSE))</f>
        <v xml:space="preserve">      Créditos De Consumo, Otras Garantías - Con Libranza</v>
      </c>
      <c r="C64" s="28">
        <f>VLOOKUP($A64,cuc!$A$3:$AA$2089,C$3,FALSE)</f>
        <v>144814482683.72</v>
      </c>
      <c r="D64" s="28">
        <f>VLOOKUP($A64,cuc!$A$3:$AA$2089,D$3,FALSE)</f>
        <v>158112192380.94</v>
      </c>
      <c r="E64" s="28">
        <f>VLOOKUP($A64,cuc!$A$3:$AA$2089,E$3,FALSE)</f>
        <v>173343642315.04999</v>
      </c>
      <c r="F64" s="28">
        <f>VLOOKUP($A64,cuc!$A$3:$AA$2089,F$3,FALSE)</f>
        <v>172995588812.39001</v>
      </c>
      <c r="G64" s="29">
        <f>VLOOKUP($A64,cuc!$A$3:$AA$2089,G$3,FALSE)</f>
        <v>214295086256.57001</v>
      </c>
      <c r="H64" s="29">
        <f>VLOOKUP($A64,cuc!$A$3:$AA$2089,H$3,FALSE)</f>
        <v>217702140160.07001</v>
      </c>
    </row>
    <row r="65" spans="1:8" ht="14.4" thickBot="1" x14ac:dyDescent="0.3">
      <c r="A65" s="15">
        <v>144200</v>
      </c>
      <c r="B65" s="22" t="str">
        <f>PROPER(VLOOKUP($A65,cuc!$A$3:$AA$2089,B$3,FALSE))</f>
        <v xml:space="preserve">      Créditos De Consumo, Otras Garantías - Sin Libranza</v>
      </c>
      <c r="C65" s="28">
        <f>VLOOKUP($A65,cuc!$A$3:$AA$2089,C$3,FALSE)</f>
        <v>0</v>
      </c>
      <c r="D65" s="28">
        <f>VLOOKUP($A65,cuc!$A$3:$AA$2089,D$3,FALSE)</f>
        <v>0</v>
      </c>
      <c r="E65" s="28">
        <f>VLOOKUP($A65,cuc!$A$3:$AA$2089,E$3,FALSE)</f>
        <v>0</v>
      </c>
      <c r="F65" s="28">
        <f>VLOOKUP($A65,cuc!$A$3:$AA$2089,F$3,FALSE)</f>
        <v>0</v>
      </c>
      <c r="G65" s="29">
        <f>VLOOKUP($A65,cuc!$A$3:$AA$2089,G$3,FALSE)</f>
        <v>0</v>
      </c>
      <c r="H65" s="29">
        <f>VLOOKUP($A65,cuc!$A$3:$AA$2089,H$3,FALSE)</f>
        <v>0</v>
      </c>
    </row>
    <row r="66" spans="1:8" ht="14.4" thickBot="1" x14ac:dyDescent="0.3">
      <c r="A66" s="15">
        <v>144800</v>
      </c>
      <c r="B66" s="22" t="str">
        <f>PROPER(VLOOKUP($A66,cuc!$A$3:$AA$2089,B$3,FALSE))</f>
        <v xml:space="preserve">      Microcrédito Inmobiliario</v>
      </c>
      <c r="C66" s="28">
        <f>VLOOKUP($A66,cuc!$A$3:$AA$2089,C$3,FALSE)</f>
        <v>0</v>
      </c>
      <c r="D66" s="28">
        <f>VLOOKUP($A66,cuc!$A$3:$AA$2089,D$3,FALSE)</f>
        <v>0</v>
      </c>
      <c r="E66" s="28">
        <f>VLOOKUP($A66,cuc!$A$3:$AA$2089,E$3,FALSE)</f>
        <v>0</v>
      </c>
      <c r="F66" s="28">
        <f>VLOOKUP($A66,cuc!$A$3:$AA$2089,F$3,FALSE)</f>
        <v>0</v>
      </c>
      <c r="G66" s="29">
        <f>VLOOKUP($A66,cuc!$A$3:$AA$2089,G$3,FALSE)</f>
        <v>0</v>
      </c>
      <c r="H66" s="29">
        <f>VLOOKUP($A66,cuc!$A$3:$AA$2089,H$3,FALSE)</f>
        <v>0</v>
      </c>
    </row>
    <row r="67" spans="1:8" ht="14.4" thickBot="1" x14ac:dyDescent="0.3">
      <c r="A67" s="15">
        <v>145400</v>
      </c>
      <c r="B67" s="22" t="str">
        <f>PROPER(VLOOKUP($A67,cuc!$A$3:$AA$2089,B$3,FALSE))</f>
        <v xml:space="preserve">      Microcrédito Empresarial - Garantía Admisible</v>
      </c>
      <c r="C67" s="28">
        <f>VLOOKUP($A67,cuc!$A$3:$AA$2089,C$3,FALSE)</f>
        <v>0</v>
      </c>
      <c r="D67" s="28">
        <f>VLOOKUP($A67,cuc!$A$3:$AA$2089,D$3,FALSE)</f>
        <v>0</v>
      </c>
      <c r="E67" s="28">
        <f>VLOOKUP($A67,cuc!$A$3:$AA$2089,E$3,FALSE)</f>
        <v>0</v>
      </c>
      <c r="F67" s="28">
        <f>VLOOKUP($A67,cuc!$A$3:$AA$2089,F$3,FALSE)</f>
        <v>0</v>
      </c>
      <c r="G67" s="29">
        <f>VLOOKUP($A67,cuc!$A$3:$AA$2089,G$3,FALSE)</f>
        <v>0</v>
      </c>
      <c r="H67" s="29">
        <f>VLOOKUP($A67,cuc!$A$3:$AA$2089,H$3,FALSE)</f>
        <v>0</v>
      </c>
    </row>
    <row r="68" spans="1:8" ht="14.4" thickBot="1" x14ac:dyDescent="0.3">
      <c r="A68" s="15">
        <v>145500</v>
      </c>
      <c r="B68" s="22" t="str">
        <f>PROPER(VLOOKUP($A68,cuc!$A$3:$AA$2089,B$3,FALSE))</f>
        <v xml:space="preserve">      Microcrédito Empresarial - Otras Garantías</v>
      </c>
      <c r="C68" s="28">
        <f>VLOOKUP($A68,cuc!$A$3:$AA$2089,C$3,FALSE)</f>
        <v>0</v>
      </c>
      <c r="D68" s="28">
        <f>VLOOKUP($A68,cuc!$A$3:$AA$2089,D$3,FALSE)</f>
        <v>0</v>
      </c>
      <c r="E68" s="28">
        <f>VLOOKUP($A68,cuc!$A$3:$AA$2089,E$3,FALSE)</f>
        <v>0</v>
      </c>
      <c r="F68" s="28">
        <f>VLOOKUP($A68,cuc!$A$3:$AA$2089,F$3,FALSE)</f>
        <v>0</v>
      </c>
      <c r="G68" s="29">
        <f>VLOOKUP($A68,cuc!$A$3:$AA$2089,G$3,FALSE)</f>
        <v>0</v>
      </c>
      <c r="H68" s="29">
        <f>VLOOKUP($A68,cuc!$A$3:$AA$2089,H$3,FALSE)</f>
        <v>0</v>
      </c>
    </row>
    <row r="69" spans="1:8" ht="14.4" thickBot="1" x14ac:dyDescent="0.3">
      <c r="A69" s="15">
        <v>146100</v>
      </c>
      <c r="B69" s="22" t="str">
        <f>PROPER(VLOOKUP($A69,cuc!$A$3:$AA$2089,B$3,FALSE))</f>
        <v xml:space="preserve">      Créditos Comerciales - Garantía Admisible</v>
      </c>
      <c r="C69" s="28">
        <f>VLOOKUP($A69,cuc!$A$3:$AA$2089,C$3,FALSE)</f>
        <v>0</v>
      </c>
      <c r="D69" s="28">
        <f>VLOOKUP($A69,cuc!$A$3:$AA$2089,D$3,FALSE)</f>
        <v>0</v>
      </c>
      <c r="E69" s="28">
        <f>VLOOKUP($A69,cuc!$A$3:$AA$2089,E$3,FALSE)</f>
        <v>0</v>
      </c>
      <c r="F69" s="28">
        <f>VLOOKUP($A69,cuc!$A$3:$AA$2089,F$3,FALSE)</f>
        <v>0</v>
      </c>
      <c r="G69" s="29">
        <f>VLOOKUP($A69,cuc!$A$3:$AA$2089,G$3,FALSE)</f>
        <v>0</v>
      </c>
      <c r="H69" s="29">
        <f>VLOOKUP($A69,cuc!$A$3:$AA$2089,H$3,FALSE)</f>
        <v>0</v>
      </c>
    </row>
    <row r="70" spans="1:8" ht="14.4" thickBot="1" x14ac:dyDescent="0.3">
      <c r="A70" s="15">
        <v>146200</v>
      </c>
      <c r="B70" s="22" t="str">
        <f>PROPER(VLOOKUP($A70,cuc!$A$3:$AA$2089,B$3,FALSE))</f>
        <v xml:space="preserve">      Créditos Comerciales - Otras Garantías</v>
      </c>
      <c r="C70" s="28">
        <f>VLOOKUP($A70,cuc!$A$3:$AA$2089,C$3,FALSE)</f>
        <v>0</v>
      </c>
      <c r="D70" s="28">
        <f>VLOOKUP($A70,cuc!$A$3:$AA$2089,D$3,FALSE)</f>
        <v>0</v>
      </c>
      <c r="E70" s="28">
        <f>VLOOKUP($A70,cuc!$A$3:$AA$2089,E$3,FALSE)</f>
        <v>0</v>
      </c>
      <c r="F70" s="28">
        <f>VLOOKUP($A70,cuc!$A$3:$AA$2089,F$3,FALSE)</f>
        <v>0</v>
      </c>
      <c r="G70" s="29">
        <f>VLOOKUP($A70,cuc!$A$3:$AA$2089,G$3,FALSE)</f>
        <v>0</v>
      </c>
      <c r="H70" s="29">
        <f>VLOOKUP($A70,cuc!$A$3:$AA$2089,H$3,FALSE)</f>
        <v>0</v>
      </c>
    </row>
    <row r="71" spans="1:8" ht="14.4" thickBot="1" x14ac:dyDescent="0.3">
      <c r="A71" s="15">
        <v>146900</v>
      </c>
      <c r="B71" s="22" t="str">
        <f>PROPER(VLOOKUP($A71,cuc!$A$3:$AA$2089,B$3,FALSE))</f>
        <v xml:space="preserve">      CréDitos A Empleados</v>
      </c>
      <c r="C71" s="28">
        <f>VLOOKUP($A71,cuc!$A$3:$AA$2089,C$3,FALSE)</f>
        <v>774659057</v>
      </c>
      <c r="D71" s="28">
        <f>VLOOKUP($A71,cuc!$A$3:$AA$2089,D$3,FALSE)</f>
        <v>786029151</v>
      </c>
      <c r="E71" s="28">
        <f>VLOOKUP($A71,cuc!$A$3:$AA$2089,E$3,FALSE)</f>
        <v>727701362</v>
      </c>
      <c r="F71" s="28">
        <f>VLOOKUP($A71,cuc!$A$3:$AA$2089,F$3,FALSE)</f>
        <v>772921526</v>
      </c>
      <c r="G71" s="29">
        <f>VLOOKUP($A71,cuc!$A$3:$AA$2089,G$3,FALSE)</f>
        <v>798520169</v>
      </c>
      <c r="H71" s="29">
        <f>VLOOKUP($A71,cuc!$A$3:$AA$2089,H$3,FALSE)</f>
        <v>783424928</v>
      </c>
    </row>
    <row r="72" spans="1:8" ht="14.4" thickBot="1" x14ac:dyDescent="0.3">
      <c r="A72" s="15" t="s">
        <v>1407</v>
      </c>
      <c r="B72" s="21" t="s">
        <v>1406</v>
      </c>
      <c r="C72" s="31">
        <f>SUM(C60:C71)</f>
        <v>145589141740.72</v>
      </c>
      <c r="D72" s="31">
        <f t="shared" ref="D72:G72" si="3">SUM(D60:D71)</f>
        <v>158898221531.94</v>
      </c>
      <c r="E72" s="31">
        <f t="shared" si="3"/>
        <v>174071343677.04999</v>
      </c>
      <c r="F72" s="31">
        <f t="shared" si="3"/>
        <v>173768510338.39001</v>
      </c>
      <c r="G72" s="31">
        <f t="shared" si="3"/>
        <v>215093606425.57001</v>
      </c>
      <c r="H72" s="31">
        <f t="shared" ref="H72" si="4">SUM(H60:H71)</f>
        <v>218485565088.07001</v>
      </c>
    </row>
    <row r="73" spans="1:8" ht="14.4" thickBot="1" x14ac:dyDescent="0.3"/>
    <row r="74" spans="1:8" x14ac:dyDescent="0.25">
      <c r="B74" s="20" t="s">
        <v>1408</v>
      </c>
      <c r="C74" s="12" t="str">
        <f>+C4</f>
        <v>Año 16</v>
      </c>
      <c r="D74" s="12" t="str">
        <f t="shared" ref="D74:H74" si="5">+D4</f>
        <v>Año 17</v>
      </c>
      <c r="E74" s="12" t="str">
        <f t="shared" si="5"/>
        <v>Año 18</v>
      </c>
      <c r="F74" s="12" t="str">
        <f t="shared" si="5"/>
        <v>Año 19</v>
      </c>
      <c r="G74" s="12" t="str">
        <f t="shared" si="5"/>
        <v>Año 20</v>
      </c>
      <c r="H74" s="12" t="str">
        <f t="shared" si="5"/>
        <v>Año 21</v>
      </c>
    </row>
    <row r="75" spans="1:8" x14ac:dyDescent="0.25">
      <c r="B75" s="10" t="s">
        <v>1419</v>
      </c>
      <c r="C75" s="27">
        <f>IFERROR(+C57/C72,0%)</f>
        <v>5.6210360991029287E-2</v>
      </c>
      <c r="D75" s="27">
        <f t="shared" ref="D75:G75" si="6">IFERROR(+D57/D72,0%)</f>
        <v>4.5849493791317024E-2</v>
      </c>
      <c r="E75" s="27">
        <f t="shared" si="6"/>
        <v>4.3072514021321444E-2</v>
      </c>
      <c r="F75" s="27">
        <f t="shared" si="6"/>
        <v>6.7106727146890727E-2</v>
      </c>
      <c r="G75" s="27">
        <f t="shared" si="6"/>
        <v>7.3696707788872592E-2</v>
      </c>
      <c r="H75" s="27">
        <f t="shared" ref="H75" si="7">IFERROR(+H57/H72,0%)</f>
        <v>5.9960268847597774E-2</v>
      </c>
    </row>
  </sheetData>
  <phoneticPr fontId="17" type="noConversion"/>
  <conditionalFormatting sqref="C75:G75">
    <cfRule type="colorScale" priority="3">
      <colorScale>
        <cfvo type="min"/>
        <cfvo type="percentile" val="50"/>
        <cfvo type="max"/>
        <color rgb="FF63BE7B"/>
        <color rgb="FFFFEB84"/>
        <color rgb="FFF8696B"/>
      </colorScale>
    </cfRule>
  </conditionalFormatting>
  <conditionalFormatting sqref="H75">
    <cfRule type="colorScale" priority="2">
      <colorScale>
        <cfvo type="min"/>
        <cfvo type="percentile" val="50"/>
        <cfvo type="max"/>
        <color rgb="FF63BE7B"/>
        <color rgb="FFFFEB84"/>
        <color rgb="FFF8696B"/>
      </colorScale>
    </cfRule>
  </conditionalFormatting>
  <conditionalFormatting sqref="C75: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4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9.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31.2" thickBot="1" x14ac:dyDescent="0.25">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67" x14ac:dyDescent="0.25">
      <c r="A6" s="14">
        <v>140415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67" x14ac:dyDescent="0.25">
      <c r="A7" s="14">
        <v>140420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67" x14ac:dyDescent="0.25">
      <c r="A8" s="14">
        <v>140425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67" x14ac:dyDescent="0.25">
      <c r="A9" s="14">
        <v>140510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67" x14ac:dyDescent="0.25">
      <c r="A10" s="14">
        <v>140515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67" x14ac:dyDescent="0.25">
      <c r="A11" s="14">
        <v>140520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67" x14ac:dyDescent="0.25">
      <c r="A12" s="14">
        <v>140525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67" x14ac:dyDescent="0.25">
      <c r="A13" s="14">
        <v>141110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67" x14ac:dyDescent="0.25">
      <c r="A14" s="14">
        <v>141115</v>
      </c>
      <c r="B14" s="22" t="str">
        <f>PROPER(VLOOKUP($A14,cuc!$A$3:$AA$2089,B$3,FALSE))</f>
        <v xml:space="preserve">         Categoría C Riesgo Apreciable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67" x14ac:dyDescent="0.25">
      <c r="A15" s="14">
        <v>141120</v>
      </c>
      <c r="B15" s="22" t="str">
        <f>PROPER(VLOOKUP($A15,cuc!$A$3:$AA$2089,B$3,FALSE))</f>
        <v xml:space="preserve">         Categoría D Riesgo Significativo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67" x14ac:dyDescent="0.25">
      <c r="A16" s="14">
        <v>141125</v>
      </c>
      <c r="B16" s="22" t="str">
        <f>PROPER(VLOOKUP($A16,cuc!$A$3:$AA$2089,B$3,FALSE))</f>
        <v xml:space="preserve">         Categoría E Riesgo De Incobrabilidad</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141210</v>
      </c>
      <c r="B17" s="22" t="str">
        <f>PROPER(VLOOKUP($A17,cuc!$A$3:$AA$2089,B$3,FALSE))</f>
        <v xml:space="preserve">         Categoría B Riesgo Aceptable</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141215</v>
      </c>
      <c r="B18" s="22" t="str">
        <f>PROPER(VLOOKUP($A18,cuc!$A$3:$AA$2089,B$3,FALSE))</f>
        <v xml:space="preserve">         Categoría C Riesgo Apreciable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141220</v>
      </c>
      <c r="B19" s="22" t="str">
        <f>PROPER(VLOOKUP($A19,cuc!$A$3:$AA$2089,B$3,FALSE))</f>
        <v xml:space="preserve">         Categoría D Riesgo Significativo</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141225</v>
      </c>
      <c r="B20" s="22" t="str">
        <f>PROPER(VLOOKUP($A20,cuc!$A$3:$AA$2089,B$3,FALSE))</f>
        <v xml:space="preserve">         Categoría E Riesgo De Incobrabilidad</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144110</v>
      </c>
      <c r="B21" s="22" t="str">
        <f>PROPER(VLOOKUP($A21,cuc!$A$3:$AA$2089,B$3,FALSE))</f>
        <v xml:space="preserve">         Categoría B Riesgo Aceptable</v>
      </c>
      <c r="C21" s="28">
        <f>VLOOKUP($A21,cuc!$A$3:$AA$2089,C$3,FALSE)</f>
        <v>2530041015.71</v>
      </c>
      <c r="D21" s="28">
        <f>VLOOKUP($A21,cuc!$A$3:$AA$2089,D$3,FALSE)</f>
        <v>1849107073</v>
      </c>
      <c r="E21" s="28">
        <f>VLOOKUP($A21,cuc!$A$3:$AA$2089,E$3,FALSE)</f>
        <v>2214757622.2399998</v>
      </c>
      <c r="F21" s="28">
        <f>VLOOKUP($A21,cuc!$A$3:$AA$2089,F$3,FALSE)</f>
        <v>2652652983</v>
      </c>
      <c r="G21" s="29">
        <f>VLOOKUP($A21,cuc!$A$3:$AA$2089,G$3,FALSE)</f>
        <v>2313175811</v>
      </c>
      <c r="H21" s="29">
        <f>VLOOKUP($A21,cuc!$A$3:$AA$2089,H$3,FALSE)</f>
        <v>3234249453</v>
      </c>
    </row>
    <row r="22" spans="1:8" x14ac:dyDescent="0.25">
      <c r="A22" s="14">
        <v>144115</v>
      </c>
      <c r="B22" s="22" t="str">
        <f>PROPER(VLOOKUP($A22,cuc!$A$3:$AA$2089,B$3,FALSE))</f>
        <v xml:space="preserve">         Categoría C Riesgo Apreciable</v>
      </c>
      <c r="C22" s="28">
        <f>VLOOKUP($A22,cuc!$A$3:$AA$2089,C$3,FALSE)</f>
        <v>1353291911.3199999</v>
      </c>
      <c r="D22" s="28">
        <f>VLOOKUP($A22,cuc!$A$3:$AA$2089,D$3,FALSE)</f>
        <v>1079422618.8</v>
      </c>
      <c r="E22" s="28">
        <f>VLOOKUP($A22,cuc!$A$3:$AA$2089,E$3,FALSE)</f>
        <v>1203768938</v>
      </c>
      <c r="F22" s="28">
        <f>VLOOKUP($A22,cuc!$A$3:$AA$2089,F$3,FALSE)</f>
        <v>2047414094</v>
      </c>
      <c r="G22" s="29">
        <f>VLOOKUP($A22,cuc!$A$3:$AA$2089,G$3,FALSE)</f>
        <v>2120282593</v>
      </c>
      <c r="H22" s="29">
        <f>VLOOKUP($A22,cuc!$A$3:$AA$2089,H$3,FALSE)</f>
        <v>1059081543</v>
      </c>
    </row>
    <row r="23" spans="1:8" x14ac:dyDescent="0.25">
      <c r="A23" s="14">
        <v>144120</v>
      </c>
      <c r="B23" s="22" t="str">
        <f>PROPER(VLOOKUP($A23,cuc!$A$3:$AA$2089,B$3,FALSE))</f>
        <v xml:space="preserve">         Categoría D Riesgo Significativo</v>
      </c>
      <c r="C23" s="28">
        <f>VLOOKUP($A23,cuc!$A$3:$AA$2089,C$3,FALSE)</f>
        <v>1912485685.48</v>
      </c>
      <c r="D23" s="28">
        <f>VLOOKUP($A23,cuc!$A$3:$AA$2089,D$3,FALSE)</f>
        <v>1698551223</v>
      </c>
      <c r="E23" s="28">
        <f>VLOOKUP($A23,cuc!$A$3:$AA$2089,E$3,FALSE)</f>
        <v>1332781505</v>
      </c>
      <c r="F23" s="28">
        <f>VLOOKUP($A23,cuc!$A$3:$AA$2089,F$3,FALSE)</f>
        <v>2626511526</v>
      </c>
      <c r="G23" s="29">
        <f>VLOOKUP($A23,cuc!$A$3:$AA$2089,G$3,FALSE)</f>
        <v>3412455495</v>
      </c>
      <c r="H23" s="29">
        <f>VLOOKUP($A23,cuc!$A$3:$AA$2089,H$3,FALSE)</f>
        <v>1699103515</v>
      </c>
    </row>
    <row r="24" spans="1:8" x14ac:dyDescent="0.25">
      <c r="A24" s="14">
        <v>144125</v>
      </c>
      <c r="B24" s="22" t="str">
        <f>PROPER(VLOOKUP($A24,cuc!$A$3:$AA$2089,B$3,FALSE))</f>
        <v xml:space="preserve">         Categoría E Riesgo De Incobrabilidad</v>
      </c>
      <c r="C24" s="28">
        <f>VLOOKUP($A24,cuc!$A$3:$AA$2089,C$3,FALSE)</f>
        <v>2387799601.1100001</v>
      </c>
      <c r="D24" s="28">
        <f>VLOOKUP($A24,cuc!$A$3:$AA$2089,D$3,FALSE)</f>
        <v>2658322106.7800002</v>
      </c>
      <c r="E24" s="28">
        <f>VLOOKUP($A24,cuc!$A$3:$AA$2089,E$3,FALSE)</f>
        <v>2746382326</v>
      </c>
      <c r="F24" s="28">
        <f>VLOOKUP($A24,cuc!$A$3:$AA$2089,F$3,FALSE)</f>
        <v>4334457407</v>
      </c>
      <c r="G24" s="29">
        <f>VLOOKUP($A24,cuc!$A$3:$AA$2089,G$3,FALSE)</f>
        <v>8005776761</v>
      </c>
      <c r="H24" s="29">
        <f>VLOOKUP($A24,cuc!$A$3:$AA$2089,H$3,FALSE)</f>
        <v>7108018711</v>
      </c>
    </row>
    <row r="25" spans="1:8" x14ac:dyDescent="0.25">
      <c r="A25" s="14">
        <v>144210</v>
      </c>
      <c r="B25" s="22" t="str">
        <f>PROPER(VLOOKUP($A25,cuc!$A$3:$AA$2089,B$3,FALSE))</f>
        <v xml:space="preserve">         Categoría B Riesgo Aceptable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144215</v>
      </c>
      <c r="B26" s="22" t="str">
        <f>PROPER(VLOOKUP($A26,cuc!$A$3:$AA$2089,B$3,FALSE))</f>
        <v xml:space="preserve">         Categoría C Riesgo Apreciable</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144220</v>
      </c>
      <c r="B27" s="22" t="str">
        <f>PROPER(VLOOKUP($A27,cuc!$A$3:$AA$2089,B$3,FALSE))</f>
        <v xml:space="preserve">         Categoría D Riesgo Significativo</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144225</v>
      </c>
      <c r="B28" s="22" t="str">
        <f>PROPER(VLOOKUP($A28,cuc!$A$3:$AA$2089,B$3,FALSE))</f>
        <v xml:space="preserve">         Categoría E Riesgo De Incobrabilidad</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144810</v>
      </c>
      <c r="B29" s="22" t="str">
        <f>PROPER(VLOOKUP($A29,cuc!$A$3:$AA$2089,B$3,FALSE))</f>
        <v xml:space="preserve">         Categoría B Riesgo Aceptable</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144815</v>
      </c>
      <c r="B30" s="22" t="str">
        <f>PROPER(VLOOKUP($A30,cuc!$A$3:$AA$2089,B$3,FALSE))</f>
        <v xml:space="preserve">         Categoría C Riesgo Apreciable</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144820</v>
      </c>
      <c r="B31" s="22" t="str">
        <f>PROPER(VLOOKUP($A31,cuc!$A$3:$AA$2089,B$3,FALSE))</f>
        <v xml:space="preserve">         Categoría D Riesgo Significativo</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144825</v>
      </c>
      <c r="B32" s="22" t="str">
        <f>PROPER(VLOOKUP($A32,cuc!$A$3:$AA$2089,B$3,FALSE))</f>
        <v xml:space="preserve">         Categoría E Riesgo De Incobrabilidad</v>
      </c>
      <c r="C32" s="28">
        <f>VLOOKUP($A32,cuc!$A$3:$AA$2089,C$3,FALSE)</f>
        <v>0</v>
      </c>
      <c r="D32" s="28">
        <f>VLOOKUP($A32,cuc!$A$3:$AA$2089,D$3,FALSE)</f>
        <v>0</v>
      </c>
      <c r="E32" s="28">
        <f>VLOOKUP($A32,cuc!$A$3:$AA$2089,E$3,FALSE)</f>
        <v>0</v>
      </c>
      <c r="F32" s="28">
        <f>VLOOKUP($A32,cuc!$A$3:$AA$2089,F$3,FALSE)</f>
        <v>0</v>
      </c>
      <c r="G32" s="29">
        <f>VLOOKUP($A32,cuc!$A$3:$AA$2089,G$3,FALSE)</f>
        <v>0</v>
      </c>
      <c r="H32" s="29">
        <f>VLOOKUP($A32,cuc!$A$3:$AA$2089,H$3,FALSE)</f>
        <v>0</v>
      </c>
    </row>
    <row r="33" spans="1:8" x14ac:dyDescent="0.25">
      <c r="A33" s="14">
        <v>145410</v>
      </c>
      <c r="B33" s="22" t="str">
        <f>PROPER(VLOOKUP($A33,cuc!$A$3:$AA$2089,B$3,FALSE))</f>
        <v xml:space="preserve">         Categoría B Riesgo Aceptable</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row>
    <row r="34" spans="1:8" x14ac:dyDescent="0.25">
      <c r="A34" s="14">
        <v>145415</v>
      </c>
      <c r="B34" s="22" t="str">
        <f>PROPER(VLOOKUP($A34,cuc!$A$3:$AA$2089,B$3,FALSE))</f>
        <v xml:space="preserve">         Categoría C Riesgo Apreciable</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row>
    <row r="35" spans="1:8" x14ac:dyDescent="0.25">
      <c r="A35" s="14">
        <v>145420</v>
      </c>
      <c r="B35" s="22" t="str">
        <f>PROPER(VLOOKUP($A35,cuc!$A$3:$AA$2089,B$3,FALSE))</f>
        <v xml:space="preserve">         Categoría D Riesgo Significativo</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row>
    <row r="36" spans="1:8" x14ac:dyDescent="0.25">
      <c r="A36" s="14">
        <v>145425</v>
      </c>
      <c r="B36" s="22" t="str">
        <f>PROPER(VLOOKUP($A36,cuc!$A$3:$AA$2089,B$3,FALSE))</f>
        <v xml:space="preserve">         Categoría E Riesgo De Incobrabilidad</v>
      </c>
      <c r="C36" s="28">
        <f>VLOOKUP($A36,cuc!$A$3:$AA$2089,C$3,FALSE)</f>
        <v>0</v>
      </c>
      <c r="D36" s="28">
        <f>VLOOKUP($A36,cuc!$A$3:$AA$2089,D$3,FALSE)</f>
        <v>0</v>
      </c>
      <c r="E36" s="28">
        <f>VLOOKUP($A36,cuc!$A$3:$AA$2089,E$3,FALSE)</f>
        <v>0</v>
      </c>
      <c r="F36" s="28">
        <f>VLOOKUP($A36,cuc!$A$3:$AA$2089,F$3,FALSE)</f>
        <v>0</v>
      </c>
      <c r="G36" s="29">
        <f>VLOOKUP($A36,cuc!$A$3:$AA$2089,G$3,FALSE)</f>
        <v>0</v>
      </c>
      <c r="H36" s="29">
        <f>VLOOKUP($A36,cuc!$A$3:$AA$2089,H$3,FALSE)</f>
        <v>0</v>
      </c>
    </row>
    <row r="37" spans="1:8" x14ac:dyDescent="0.25">
      <c r="A37" s="14">
        <v>145510</v>
      </c>
      <c r="B37" s="22" t="str">
        <f>PROPER(VLOOKUP($A37,cuc!$A$3:$AA$2089,B$3,FALSE))</f>
        <v xml:space="preserve">         Categoría B Riesgo Aceptable</v>
      </c>
      <c r="C37" s="28">
        <f>VLOOKUP($A37,cuc!$A$3:$AA$2089,C$3,FALSE)</f>
        <v>0</v>
      </c>
      <c r="D37" s="28">
        <f>VLOOKUP($A37,cuc!$A$3:$AA$2089,D$3,FALSE)</f>
        <v>0</v>
      </c>
      <c r="E37" s="28">
        <f>VLOOKUP($A37,cuc!$A$3:$AA$2089,E$3,FALSE)</f>
        <v>0</v>
      </c>
      <c r="F37" s="28">
        <f>VLOOKUP($A37,cuc!$A$3:$AA$2089,F$3,FALSE)</f>
        <v>0</v>
      </c>
      <c r="G37" s="29">
        <f>VLOOKUP($A37,cuc!$A$3:$AA$2089,G$3,FALSE)</f>
        <v>0</v>
      </c>
      <c r="H37" s="29">
        <f>VLOOKUP($A37,cuc!$A$3:$AA$2089,H$3,FALSE)</f>
        <v>0</v>
      </c>
    </row>
    <row r="38" spans="1:8" x14ac:dyDescent="0.25">
      <c r="A38" s="14">
        <v>145515</v>
      </c>
      <c r="B38" s="22" t="str">
        <f>PROPER(VLOOKUP($A38,cuc!$A$3:$AA$2089,B$3,FALSE))</f>
        <v xml:space="preserve">         Categoría C Riesgo Apreciable</v>
      </c>
      <c r="C38" s="28">
        <f>VLOOKUP($A38,cuc!$A$3:$AA$2089,C$3,FALSE)</f>
        <v>0</v>
      </c>
      <c r="D38" s="28">
        <f>VLOOKUP($A38,cuc!$A$3:$AA$2089,D$3,FALSE)</f>
        <v>0</v>
      </c>
      <c r="E38" s="28">
        <f>VLOOKUP($A38,cuc!$A$3:$AA$2089,E$3,FALSE)</f>
        <v>0</v>
      </c>
      <c r="F38" s="28">
        <f>VLOOKUP($A38,cuc!$A$3:$AA$2089,F$3,FALSE)</f>
        <v>0</v>
      </c>
      <c r="G38" s="29">
        <f>VLOOKUP($A38,cuc!$A$3:$AA$2089,G$3,FALSE)</f>
        <v>0</v>
      </c>
      <c r="H38" s="29">
        <f>VLOOKUP($A38,cuc!$A$3:$AA$2089,H$3,FALSE)</f>
        <v>0</v>
      </c>
    </row>
    <row r="39" spans="1:8" x14ac:dyDescent="0.25">
      <c r="A39" s="14">
        <v>145520</v>
      </c>
      <c r="B39" s="22" t="str">
        <f>PROPER(VLOOKUP($A39,cuc!$A$3:$AA$2089,B$3,FALSE))</f>
        <v xml:space="preserve">         Categoría D Riesgo Significativo</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row>
    <row r="40" spans="1:8" x14ac:dyDescent="0.25">
      <c r="A40" s="14">
        <v>145525</v>
      </c>
      <c r="B40" s="22" t="str">
        <f>PROPER(VLOOKUP($A40,cuc!$A$3:$AA$2089,B$3,FALSE))</f>
        <v xml:space="preserve">         Categoría E Riesgo De Incobrabilidad</v>
      </c>
      <c r="C40" s="28">
        <f>VLOOKUP($A40,cuc!$A$3:$AA$2089,C$3,FALSE)</f>
        <v>0</v>
      </c>
      <c r="D40" s="28">
        <f>VLOOKUP($A40,cuc!$A$3:$AA$2089,D$3,FALSE)</f>
        <v>0</v>
      </c>
      <c r="E40" s="28">
        <f>VLOOKUP($A40,cuc!$A$3:$AA$2089,E$3,FALSE)</f>
        <v>0</v>
      </c>
      <c r="F40" s="28">
        <f>VLOOKUP($A40,cuc!$A$3:$AA$2089,F$3,FALSE)</f>
        <v>0</v>
      </c>
      <c r="G40" s="29">
        <f>VLOOKUP($A40,cuc!$A$3:$AA$2089,G$3,FALSE)</f>
        <v>0</v>
      </c>
      <c r="H40" s="29">
        <f>VLOOKUP($A40,cuc!$A$3:$AA$2089,H$3,FALSE)</f>
        <v>0</v>
      </c>
    </row>
    <row r="41" spans="1:8" x14ac:dyDescent="0.25">
      <c r="A41" s="14">
        <v>146110</v>
      </c>
      <c r="B41" s="22" t="str">
        <f>PROPER(VLOOKUP($A41,cuc!$A$3:$AA$2089,B$3,FALSE))</f>
        <v xml:space="preserve">         Categoría B Riesgo Aceptable</v>
      </c>
      <c r="C41" s="28">
        <f>VLOOKUP($A41,cuc!$A$3:$AA$2089,C$3,FALSE)</f>
        <v>0</v>
      </c>
      <c r="D41" s="28">
        <f>VLOOKUP($A41,cuc!$A$3:$AA$2089,D$3,FALSE)</f>
        <v>0</v>
      </c>
      <c r="E41" s="28">
        <f>VLOOKUP($A41,cuc!$A$3:$AA$2089,E$3,FALSE)</f>
        <v>0</v>
      </c>
      <c r="F41" s="28">
        <f>VLOOKUP($A41,cuc!$A$3:$AA$2089,F$3,FALSE)</f>
        <v>0</v>
      </c>
      <c r="G41" s="29">
        <f>VLOOKUP($A41,cuc!$A$3:$AA$2089,G$3,FALSE)</f>
        <v>0</v>
      </c>
      <c r="H41" s="29">
        <f>VLOOKUP($A41,cuc!$A$3:$AA$2089,H$3,FALSE)</f>
        <v>0</v>
      </c>
    </row>
    <row r="42" spans="1:8" x14ac:dyDescent="0.25">
      <c r="A42" s="14">
        <v>146115</v>
      </c>
      <c r="B42" s="22" t="str">
        <f>PROPER(VLOOKUP($A42,cuc!$A$3:$AA$2089,B$3,FALSE))</f>
        <v xml:space="preserve">         Categoría C Riesgo Apreciable</v>
      </c>
      <c r="C42" s="28">
        <f>VLOOKUP($A42,cuc!$A$3:$AA$2089,C$3,FALSE)</f>
        <v>0</v>
      </c>
      <c r="D42" s="28">
        <f>VLOOKUP($A42,cuc!$A$3:$AA$2089,D$3,FALSE)</f>
        <v>0</v>
      </c>
      <c r="E42" s="28">
        <f>VLOOKUP($A42,cuc!$A$3:$AA$2089,E$3,FALSE)</f>
        <v>0</v>
      </c>
      <c r="F42" s="28">
        <f>VLOOKUP($A42,cuc!$A$3:$AA$2089,F$3,FALSE)</f>
        <v>0</v>
      </c>
      <c r="G42" s="29">
        <f>VLOOKUP($A42,cuc!$A$3:$AA$2089,G$3,FALSE)</f>
        <v>0</v>
      </c>
      <c r="H42" s="29">
        <f>VLOOKUP($A42,cuc!$A$3:$AA$2089,H$3,FALSE)</f>
        <v>0</v>
      </c>
    </row>
    <row r="43" spans="1:8" x14ac:dyDescent="0.25">
      <c r="A43" s="14">
        <v>146120</v>
      </c>
      <c r="B43" s="22" t="str">
        <f>PROPER(VLOOKUP($A43,cuc!$A$3:$AA$2089,B$3,FALSE))</f>
        <v xml:space="preserve">         Categoría D Riesgo Significativo</v>
      </c>
      <c r="C43" s="28">
        <f>VLOOKUP($A43,cuc!$A$3:$AA$2089,C$3,FALSE)</f>
        <v>0</v>
      </c>
      <c r="D43" s="28">
        <f>VLOOKUP($A43,cuc!$A$3:$AA$2089,D$3,FALSE)</f>
        <v>0</v>
      </c>
      <c r="E43" s="28">
        <f>VLOOKUP($A43,cuc!$A$3:$AA$2089,E$3,FALSE)</f>
        <v>0</v>
      </c>
      <c r="F43" s="28">
        <f>VLOOKUP($A43,cuc!$A$3:$AA$2089,F$3,FALSE)</f>
        <v>0</v>
      </c>
      <c r="G43" s="29">
        <f>VLOOKUP($A43,cuc!$A$3:$AA$2089,G$3,FALSE)</f>
        <v>0</v>
      </c>
      <c r="H43" s="29">
        <f>VLOOKUP($A43,cuc!$A$3:$AA$2089,H$3,FALSE)</f>
        <v>0</v>
      </c>
    </row>
    <row r="44" spans="1:8" x14ac:dyDescent="0.25">
      <c r="A44" s="14">
        <v>146125</v>
      </c>
      <c r="B44" s="22" t="str">
        <f>PROPER(VLOOKUP($A44,cuc!$A$3:$AA$2089,B$3,FALSE))</f>
        <v xml:space="preserve">         Categoría E Riesgo De Incobrabilidad</v>
      </c>
      <c r="C44" s="28">
        <f>VLOOKUP($A44,cuc!$A$3:$AA$2089,C$3,FALSE)</f>
        <v>0</v>
      </c>
      <c r="D44" s="28">
        <f>VLOOKUP($A44,cuc!$A$3:$AA$2089,D$3,FALSE)</f>
        <v>0</v>
      </c>
      <c r="E44" s="28">
        <f>VLOOKUP($A44,cuc!$A$3:$AA$2089,E$3,FALSE)</f>
        <v>0</v>
      </c>
      <c r="F44" s="28">
        <f>VLOOKUP($A44,cuc!$A$3:$AA$2089,F$3,FALSE)</f>
        <v>0</v>
      </c>
      <c r="G44" s="29">
        <f>VLOOKUP($A44,cuc!$A$3:$AA$2089,G$3,FALSE)</f>
        <v>0</v>
      </c>
      <c r="H44" s="29">
        <f>VLOOKUP($A44,cuc!$A$3:$AA$2089,H$3,FALSE)</f>
        <v>0</v>
      </c>
    </row>
    <row r="45" spans="1:8" x14ac:dyDescent="0.25">
      <c r="A45" s="14">
        <v>146210</v>
      </c>
      <c r="B45" s="22" t="str">
        <f>PROPER(VLOOKUP($A45,cuc!$A$3:$AA$2089,B$3,FALSE))</f>
        <v xml:space="preserve">         Categoría B Riesgo Aceptable</v>
      </c>
      <c r="C45" s="28">
        <f>VLOOKUP($A45,cuc!$A$3:$AA$2089,C$3,FALSE)</f>
        <v>0</v>
      </c>
      <c r="D45" s="28">
        <f>VLOOKUP($A45,cuc!$A$3:$AA$2089,D$3,FALSE)</f>
        <v>0</v>
      </c>
      <c r="E45" s="28">
        <f>VLOOKUP($A45,cuc!$A$3:$AA$2089,E$3,FALSE)</f>
        <v>0</v>
      </c>
      <c r="F45" s="28">
        <f>VLOOKUP($A45,cuc!$A$3:$AA$2089,F$3,FALSE)</f>
        <v>0</v>
      </c>
      <c r="G45" s="29">
        <f>VLOOKUP($A45,cuc!$A$3:$AA$2089,G$3,FALSE)</f>
        <v>0</v>
      </c>
      <c r="H45" s="29">
        <f>VLOOKUP($A45,cuc!$A$3:$AA$2089,H$3,FALSE)</f>
        <v>0</v>
      </c>
    </row>
    <row r="46" spans="1:8" x14ac:dyDescent="0.25">
      <c r="A46" s="14">
        <v>146215</v>
      </c>
      <c r="B46" s="22" t="str">
        <f>PROPER(VLOOKUP($A46,cuc!$A$3:$AA$2089,B$3,FALSE))</f>
        <v xml:space="preserve">         Categoría C Riesgo Apreciable</v>
      </c>
      <c r="C46" s="28">
        <f>VLOOKUP($A46,cuc!$A$3:$AA$2089,C$3,FALSE)</f>
        <v>0</v>
      </c>
      <c r="D46" s="28">
        <f>VLOOKUP($A46,cuc!$A$3:$AA$2089,D$3,FALSE)</f>
        <v>0</v>
      </c>
      <c r="E46" s="28">
        <f>VLOOKUP($A46,cuc!$A$3:$AA$2089,E$3,FALSE)</f>
        <v>0</v>
      </c>
      <c r="F46" s="28">
        <f>VLOOKUP($A46,cuc!$A$3:$AA$2089,F$3,FALSE)</f>
        <v>0</v>
      </c>
      <c r="G46" s="29">
        <f>VLOOKUP($A46,cuc!$A$3:$AA$2089,G$3,FALSE)</f>
        <v>0</v>
      </c>
      <c r="H46" s="29">
        <f>VLOOKUP($A46,cuc!$A$3:$AA$2089,H$3,FALSE)</f>
        <v>0</v>
      </c>
    </row>
    <row r="47" spans="1:8" x14ac:dyDescent="0.25">
      <c r="A47" s="14">
        <v>146220</v>
      </c>
      <c r="B47" s="22" t="str">
        <f>PROPER(VLOOKUP($A47,cuc!$A$3:$AA$2089,B$3,FALSE))</f>
        <v xml:space="preserve">         Categoría D Riesgo Significativo</v>
      </c>
      <c r="C47" s="28">
        <f>VLOOKUP($A47,cuc!$A$3:$AA$2089,C$3,FALSE)</f>
        <v>0</v>
      </c>
      <c r="D47" s="28">
        <f>VLOOKUP($A47,cuc!$A$3:$AA$2089,D$3,FALSE)</f>
        <v>0</v>
      </c>
      <c r="E47" s="28">
        <f>VLOOKUP($A47,cuc!$A$3:$AA$2089,E$3,FALSE)</f>
        <v>0</v>
      </c>
      <c r="F47" s="28">
        <f>VLOOKUP($A47,cuc!$A$3:$AA$2089,F$3,FALSE)</f>
        <v>0</v>
      </c>
      <c r="G47" s="29">
        <f>VLOOKUP($A47,cuc!$A$3:$AA$2089,G$3,FALSE)</f>
        <v>0</v>
      </c>
      <c r="H47" s="29">
        <f>VLOOKUP($A47,cuc!$A$3:$AA$2089,H$3,FALSE)</f>
        <v>0</v>
      </c>
    </row>
    <row r="48" spans="1:8" x14ac:dyDescent="0.25">
      <c r="A48" s="14">
        <v>146225</v>
      </c>
      <c r="B48" s="22" t="str">
        <f>PROPER(VLOOKUP($A48,cuc!$A$3:$AA$2089,B$3,FALSE))</f>
        <v xml:space="preserve">         Categoría E Riesgo De Incobrabilidad</v>
      </c>
      <c r="C48" s="28">
        <f>VLOOKUP($A48,cuc!$A$3:$AA$2089,C$3,FALSE)</f>
        <v>0</v>
      </c>
      <c r="D48" s="28">
        <f>VLOOKUP($A48,cuc!$A$3:$AA$2089,D$3,FALSE)</f>
        <v>0</v>
      </c>
      <c r="E48" s="28">
        <f>VLOOKUP($A48,cuc!$A$3:$AA$2089,E$3,FALSE)</f>
        <v>0</v>
      </c>
      <c r="F48" s="28">
        <f>VLOOKUP($A48,cuc!$A$3:$AA$2089,F$3,FALSE)</f>
        <v>0</v>
      </c>
      <c r="G48" s="29">
        <f>VLOOKUP($A48,cuc!$A$3:$AA$2089,G$3,FALSE)</f>
        <v>0</v>
      </c>
      <c r="H48" s="29">
        <f>VLOOKUP($A48,cuc!$A$3:$AA$2089,H$3,FALSE)</f>
        <v>0</v>
      </c>
    </row>
    <row r="49" spans="1:67" x14ac:dyDescent="0.25">
      <c r="A49" s="14">
        <v>146910</v>
      </c>
      <c r="B49" s="22" t="str">
        <f>PROPER(VLOOKUP($A49,cuc!$A$3:$AA$2089,B$3,FALSE))</f>
        <v xml:space="preserve">         Categoría B Riesgo Aceptable, Vivienda</v>
      </c>
      <c r="C49" s="28">
        <f>VLOOKUP($A49,cuc!$A$3:$AA$2089,C$3,FALSE)</f>
        <v>0</v>
      </c>
      <c r="D49" s="28">
        <f>VLOOKUP($A49,cuc!$A$3:$AA$2089,D$3,FALSE)</f>
        <v>0</v>
      </c>
      <c r="E49" s="28">
        <f>VLOOKUP($A49,cuc!$A$3:$AA$2089,E$3,FALSE)</f>
        <v>0</v>
      </c>
      <c r="F49" s="28">
        <f>VLOOKUP($A49,cuc!$A$3:$AA$2089,F$3,FALSE)</f>
        <v>0</v>
      </c>
      <c r="G49" s="29">
        <f>VLOOKUP($A49,cuc!$A$3:$AA$2089,G$3,FALSE)</f>
        <v>0</v>
      </c>
      <c r="H49" s="29">
        <f>VLOOKUP($A49,cuc!$A$3:$AA$2089,H$3,FALSE)</f>
        <v>0</v>
      </c>
    </row>
    <row r="50" spans="1:67" x14ac:dyDescent="0.25">
      <c r="A50" s="14">
        <v>146915</v>
      </c>
      <c r="B50" s="22" t="str">
        <f>PROPER(VLOOKUP($A50,cuc!$A$3:$AA$2089,B$3,FALSE))</f>
        <v xml:space="preserve">         Categoría C Riesgo Apreciable, Vivienda</v>
      </c>
      <c r="C50" s="28">
        <f>VLOOKUP($A50,cuc!$A$3:$AA$2089,C$3,FALSE)</f>
        <v>0</v>
      </c>
      <c r="D50" s="28">
        <f>VLOOKUP($A50,cuc!$A$3:$AA$2089,D$3,FALSE)</f>
        <v>0</v>
      </c>
      <c r="E50" s="28">
        <f>VLOOKUP($A50,cuc!$A$3:$AA$2089,E$3,FALSE)</f>
        <v>0</v>
      </c>
      <c r="F50" s="28">
        <f>VLOOKUP($A50,cuc!$A$3:$AA$2089,F$3,FALSE)</f>
        <v>0</v>
      </c>
      <c r="G50" s="29">
        <f>VLOOKUP($A50,cuc!$A$3:$AA$2089,G$3,FALSE)</f>
        <v>0</v>
      </c>
      <c r="H50" s="29">
        <f>VLOOKUP($A50,cuc!$A$3:$AA$2089,H$3,FALSE)</f>
        <v>0</v>
      </c>
    </row>
    <row r="51" spans="1:67" x14ac:dyDescent="0.25">
      <c r="A51" s="14">
        <v>146920</v>
      </c>
      <c r="B51" s="22" t="str">
        <f>PROPER(VLOOKUP($A51,cuc!$A$3:$AA$2089,B$3,FALSE))</f>
        <v xml:space="preserve">         Categoría D Riesgo Significativo, Vivienda</v>
      </c>
      <c r="C51" s="28">
        <f>VLOOKUP($A51,cuc!$A$3:$AA$2089,C$3,FALSE)</f>
        <v>0</v>
      </c>
      <c r="D51" s="28">
        <f>VLOOKUP($A51,cuc!$A$3:$AA$2089,D$3,FALSE)</f>
        <v>0</v>
      </c>
      <c r="E51" s="28">
        <f>VLOOKUP($A51,cuc!$A$3:$AA$2089,E$3,FALSE)</f>
        <v>0</v>
      </c>
      <c r="F51" s="28">
        <f>VLOOKUP($A51,cuc!$A$3:$AA$2089,F$3,FALSE)</f>
        <v>0</v>
      </c>
      <c r="G51" s="29">
        <f>VLOOKUP($A51,cuc!$A$3:$AA$2089,G$3,FALSE)</f>
        <v>0</v>
      </c>
      <c r="H51" s="29">
        <f>VLOOKUP($A51,cuc!$A$3:$AA$2089,H$3,FALSE)</f>
        <v>0</v>
      </c>
    </row>
    <row r="52" spans="1:67" x14ac:dyDescent="0.25">
      <c r="A52" s="14">
        <v>146925</v>
      </c>
      <c r="B52" s="22" t="str">
        <f>PROPER(VLOOKUP($A52,cuc!$A$3:$AA$2089,B$3,FALSE))</f>
        <v xml:space="preserve">         Categoría E Riesgo De Incobrabilidad, Vivienda</v>
      </c>
      <c r="C52" s="28">
        <f>VLOOKUP($A52,cuc!$A$3:$AA$2089,C$3,FALSE)</f>
        <v>0</v>
      </c>
      <c r="D52" s="28">
        <f>VLOOKUP($A52,cuc!$A$3:$AA$2089,D$3,FALSE)</f>
        <v>0</v>
      </c>
      <c r="E52" s="28">
        <f>VLOOKUP($A52,cuc!$A$3:$AA$2089,E$3,FALSE)</f>
        <v>0</v>
      </c>
      <c r="F52" s="28">
        <f>VLOOKUP($A52,cuc!$A$3:$AA$2089,F$3,FALSE)</f>
        <v>0</v>
      </c>
      <c r="G52" s="29">
        <f>VLOOKUP($A52,cuc!$A$3:$AA$2089,G$3,FALSE)</f>
        <v>0</v>
      </c>
      <c r="H52" s="29">
        <f>VLOOKUP($A52,cuc!$A$3:$AA$2089,H$3,FALSE)</f>
        <v>0</v>
      </c>
    </row>
    <row r="53" spans="1:67" x14ac:dyDescent="0.25">
      <c r="A53" s="14">
        <v>146935</v>
      </c>
      <c r="B53" s="22" t="str">
        <f>PROPER(VLOOKUP($A53,cuc!$A$3:$AA$2089,B$3,FALSE))</f>
        <v xml:space="preserve">         Categoría B Riesgo Aceptable, Consumo</v>
      </c>
      <c r="C53" s="28">
        <f>VLOOKUP($A53,cuc!$A$3:$AA$2089,C$3,FALSE)</f>
        <v>0</v>
      </c>
      <c r="D53" s="28">
        <f>VLOOKUP($A53,cuc!$A$3:$AA$2089,D$3,FALSE)</f>
        <v>0</v>
      </c>
      <c r="E53" s="28">
        <f>VLOOKUP($A53,cuc!$A$3:$AA$2089,E$3,FALSE)</f>
        <v>0</v>
      </c>
      <c r="F53" s="28">
        <f>VLOOKUP($A53,cuc!$A$3:$AA$2089,F$3,FALSE)</f>
        <v>0</v>
      </c>
      <c r="G53" s="29">
        <f>VLOOKUP($A53,cuc!$A$3:$AA$2089,G$3,FALSE)</f>
        <v>0</v>
      </c>
      <c r="H53" s="29">
        <f>VLOOKUP($A53,cuc!$A$3:$AA$2089,H$3,FALSE)</f>
        <v>0</v>
      </c>
    </row>
    <row r="54" spans="1:67" x14ac:dyDescent="0.25">
      <c r="A54" s="14">
        <v>146940</v>
      </c>
      <c r="B54" s="22" t="str">
        <f>PROPER(VLOOKUP($A54,cuc!$A$3:$AA$2089,B$3,FALSE))</f>
        <v xml:space="preserve">         Categoría C Riesgo Apreciable, Consumo</v>
      </c>
      <c r="C54" s="28">
        <f>VLOOKUP($A54,cuc!$A$3:$AA$2089,C$3,FALSE)</f>
        <v>0</v>
      </c>
      <c r="D54" s="28">
        <f>VLOOKUP($A54,cuc!$A$3:$AA$2089,D$3,FALSE)</f>
        <v>0</v>
      </c>
      <c r="E54" s="28">
        <f>VLOOKUP($A54,cuc!$A$3:$AA$2089,E$3,FALSE)</f>
        <v>0</v>
      </c>
      <c r="F54" s="28">
        <f>VLOOKUP($A54,cuc!$A$3:$AA$2089,F$3,FALSE)</f>
        <v>0</v>
      </c>
      <c r="G54" s="29">
        <f>VLOOKUP($A54,cuc!$A$3:$AA$2089,G$3,FALSE)</f>
        <v>0</v>
      </c>
      <c r="H54" s="29">
        <f>VLOOKUP($A54,cuc!$A$3:$AA$2089,H$3,FALSE)</f>
        <v>0</v>
      </c>
    </row>
    <row r="55" spans="1:67" x14ac:dyDescent="0.25">
      <c r="A55" s="14">
        <v>146945</v>
      </c>
      <c r="B55" s="22" t="str">
        <f>PROPER(VLOOKUP($A55,cuc!$A$3:$AA$2089,B$3,FALSE))</f>
        <v xml:space="preserve">         Categoría D Riesgo Significativo, Consumo</v>
      </c>
      <c r="C55" s="28">
        <f>VLOOKUP($A55,cuc!$A$3:$AA$2089,C$3,FALSE)</f>
        <v>0</v>
      </c>
      <c r="D55" s="28">
        <f>VLOOKUP($A55,cuc!$A$3:$AA$2089,D$3,FALSE)</f>
        <v>0</v>
      </c>
      <c r="E55" s="28">
        <f>VLOOKUP($A55,cuc!$A$3:$AA$2089,E$3,FALSE)</f>
        <v>0</v>
      </c>
      <c r="F55" s="28">
        <f>VLOOKUP($A55,cuc!$A$3:$AA$2089,F$3,FALSE)</f>
        <v>0</v>
      </c>
      <c r="G55" s="29">
        <f>VLOOKUP($A55,cuc!$A$3:$AA$2089,G$3,FALSE)</f>
        <v>0</v>
      </c>
      <c r="H55" s="29">
        <f>VLOOKUP($A55,cuc!$A$3:$AA$2089,H$3,FALSE)</f>
        <v>0</v>
      </c>
    </row>
    <row r="56" spans="1:67" x14ac:dyDescent="0.25">
      <c r="A56" s="14">
        <v>146950</v>
      </c>
      <c r="B56" s="22" t="str">
        <f>PROPER(VLOOKUP($A56,cuc!$A$3:$AA$2089,B$3,FALSE))</f>
        <v xml:space="preserve">         Categoría E Riesgo De Incobrabilidad, Consumo</v>
      </c>
      <c r="C56" s="28">
        <f>VLOOKUP($A56,cuc!$A$3:$AA$2089,C$3,FALSE)</f>
        <v>0</v>
      </c>
      <c r="D56" s="28">
        <f>VLOOKUP($A56,cuc!$A$3:$AA$2089,D$3,FALSE)</f>
        <v>0</v>
      </c>
      <c r="E56" s="28">
        <f>VLOOKUP($A56,cuc!$A$3:$AA$2089,E$3,FALSE)</f>
        <v>0</v>
      </c>
      <c r="F56" s="28">
        <f>VLOOKUP($A56,cuc!$A$3:$AA$2089,F$3,FALSE)</f>
        <v>0</v>
      </c>
      <c r="G56" s="29">
        <f>VLOOKUP($A56,cuc!$A$3:$AA$2089,G$3,FALSE)</f>
        <v>0</v>
      </c>
      <c r="H56" s="29">
        <f>VLOOKUP($A56,cuc!$A$3:$AA$2089,H$3,FALSE)</f>
        <v>0</v>
      </c>
    </row>
    <row r="57" spans="1:67" x14ac:dyDescent="0.25">
      <c r="A57" s="14">
        <v>831015</v>
      </c>
      <c r="B57" s="22" t="str">
        <f>PROPER(VLOOKUP($A57,cuc!$A$3:$AA$2089,B$3,FALSE))</f>
        <v xml:space="preserve">         Cartera De Crédito</v>
      </c>
      <c r="C57" s="28">
        <f>VLOOKUP($A57,cuc!$A$3:$AA$2089,C$3,FALSE)</f>
        <v>1423687505</v>
      </c>
      <c r="D57" s="28">
        <f>VLOOKUP($A57,cuc!$A$3:$AA$2089,D$3,FALSE)</f>
        <v>1468672227</v>
      </c>
      <c r="E57" s="28">
        <f>VLOOKUP($A57,cuc!$A$3:$AA$2089,E$3,FALSE)</f>
        <v>1287775392</v>
      </c>
      <c r="F57" s="28">
        <f>VLOOKUP($A57,cuc!$A$3:$AA$2089,F$3,FALSE)</f>
        <v>1612204053</v>
      </c>
      <c r="G57" s="29">
        <f>VLOOKUP($A57,cuc!$A$3:$AA$2089,G$3,FALSE)</f>
        <v>1698803069</v>
      </c>
      <c r="H57" s="29">
        <f>VLOOKUP($A57,cuc!$A$3:$AA$2089,H$3,FALSE)</f>
        <v>1535635395</v>
      </c>
    </row>
    <row r="58" spans="1:67" ht="14.4" thickBot="1" x14ac:dyDescent="0.3">
      <c r="A58" s="15" t="s">
        <v>1405</v>
      </c>
      <c r="B58" s="22"/>
      <c r="C58" s="30">
        <f>+SUM(C5:C57)</f>
        <v>9607305718.6200008</v>
      </c>
      <c r="D58" s="30">
        <f t="shared" ref="D58:G58" si="0">+SUM(D5:D57)</f>
        <v>8754075248.5799999</v>
      </c>
      <c r="E58" s="30">
        <f t="shared" si="0"/>
        <v>8785465783.2399998</v>
      </c>
      <c r="F58" s="30">
        <f t="shared" si="0"/>
        <v>13273240063</v>
      </c>
      <c r="G58" s="30">
        <f t="shared" si="0"/>
        <v>17550493729</v>
      </c>
      <c r="H58" s="30">
        <f t="shared" ref="H58" si="1">+SUM(H5:H57)</f>
        <v>14636088617</v>
      </c>
    </row>
    <row r="59" spans="1:67" ht="14.4" thickBot="1" x14ac:dyDescent="0.3"/>
    <row r="60" spans="1:67" x14ac:dyDescent="0.25">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25">
      <c r="A61" s="14">
        <v>140400</v>
      </c>
      <c r="B61" s="49" t="str">
        <f>PROPER(VLOOKUP($A61,cuc!$A$3:$AA$2089,B$3,FALSE))</f>
        <v xml:space="preserve">      Créditos De Vivienda - Con Libranza</v>
      </c>
      <c r="C61" s="28">
        <f>VLOOKUP($A61,cuc!$A$3:$AA$2089,C$3,FALSE)</f>
        <v>0</v>
      </c>
      <c r="D61" s="28">
        <f>VLOOKUP($A61,cuc!$A$3:$AA$2089,D$3,FALSE)</f>
        <v>0</v>
      </c>
      <c r="E61" s="28">
        <f>VLOOKUP($A61,cuc!$A$3:$AA$2089,E$3,FALSE)</f>
        <v>0</v>
      </c>
      <c r="F61" s="28">
        <f>VLOOKUP($A61,cuc!$A$3:$AA$2089,F$3,FALSE)</f>
        <v>0</v>
      </c>
      <c r="G61" s="29">
        <f>VLOOKUP($A61,cuc!$A$3:$AA$2089,G$3,FALSE)</f>
        <v>0</v>
      </c>
      <c r="H61" s="29">
        <f>VLOOKUP($A61,cuc!$A$3:$AA$2089,H$3,FALSE)</f>
        <v>0</v>
      </c>
    </row>
    <row r="62" spans="1:67" x14ac:dyDescent="0.25">
      <c r="A62" s="14">
        <v>140500</v>
      </c>
      <c r="B62" s="49" t="str">
        <f>PROPER(VLOOKUP($A62,cuc!$A$3:$AA$2089,B$3,FALSE))</f>
        <v xml:space="preserve">      Créditos De Vivienda - Sin Libranza</v>
      </c>
      <c r="C62" s="28">
        <f>VLOOKUP($A62,cuc!$A$3:$AA$2089,C$3,FALSE)</f>
        <v>0</v>
      </c>
      <c r="D62" s="28">
        <f>VLOOKUP($A62,cuc!$A$3:$AA$2089,D$3,FALSE)</f>
        <v>0</v>
      </c>
      <c r="E62" s="28">
        <f>VLOOKUP($A62,cuc!$A$3:$AA$2089,E$3,FALSE)</f>
        <v>0</v>
      </c>
      <c r="F62" s="28">
        <f>VLOOKUP($A62,cuc!$A$3:$AA$2089,F$3,FALSE)</f>
        <v>0</v>
      </c>
      <c r="G62" s="29">
        <f>VLOOKUP($A62,cuc!$A$3:$AA$2089,G$3,FALSE)</f>
        <v>0</v>
      </c>
      <c r="H62" s="29">
        <f>VLOOKUP($A62,cuc!$A$3:$AA$2089,H$3,FALSE)</f>
        <v>0</v>
      </c>
    </row>
    <row r="63" spans="1:67" x14ac:dyDescent="0.25">
      <c r="A63" s="14">
        <v>141100</v>
      </c>
      <c r="B63" s="49" t="str">
        <f>PROPER(VLOOKUP($A63,cuc!$A$3:$AA$2089,B$3,FALSE))</f>
        <v xml:space="preserve">      Créditos De Consumo, Garantía Admisible - Con Libranza</v>
      </c>
      <c r="C63" s="28">
        <f>VLOOKUP($A63,cuc!$A$3:$AA$2089,C$3,FALSE)</f>
        <v>0</v>
      </c>
      <c r="D63" s="28">
        <f>VLOOKUP($A63,cuc!$A$3:$AA$2089,D$3,FALSE)</f>
        <v>0</v>
      </c>
      <c r="E63" s="28">
        <f>VLOOKUP($A63,cuc!$A$3:$AA$2089,E$3,FALSE)</f>
        <v>0</v>
      </c>
      <c r="F63" s="28">
        <f>VLOOKUP($A63,cuc!$A$3:$AA$2089,F$3,FALSE)</f>
        <v>0</v>
      </c>
      <c r="G63" s="29">
        <f>VLOOKUP($A63,cuc!$A$3:$AA$2089,G$3,FALSE)</f>
        <v>0</v>
      </c>
      <c r="H63" s="29">
        <f>VLOOKUP($A63,cuc!$A$3:$AA$2089,H$3,FALSE)</f>
        <v>0</v>
      </c>
    </row>
    <row r="64" spans="1:67" x14ac:dyDescent="0.25">
      <c r="A64" s="14">
        <v>141200</v>
      </c>
      <c r="B64" s="49" t="str">
        <f>PROPER(VLOOKUP($A64,cuc!$A$3:$AA$2089,B$3,FALSE))</f>
        <v xml:space="preserve">      Créditos De Consumo, Garantía Admisible - Sin Libranza</v>
      </c>
      <c r="C64" s="28">
        <f>VLOOKUP($A64,cuc!$A$3:$AA$2089,C$3,FALSE)</f>
        <v>0</v>
      </c>
      <c r="D64" s="28">
        <f>VLOOKUP($A64,cuc!$A$3:$AA$2089,D$3,FALSE)</f>
        <v>0</v>
      </c>
      <c r="E64" s="28">
        <f>VLOOKUP($A64,cuc!$A$3:$AA$2089,E$3,FALSE)</f>
        <v>0</v>
      </c>
      <c r="F64" s="28">
        <f>VLOOKUP($A64,cuc!$A$3:$AA$2089,F$3,FALSE)</f>
        <v>0</v>
      </c>
      <c r="G64" s="29">
        <f>VLOOKUP($A64,cuc!$A$3:$AA$2089,G$3,FALSE)</f>
        <v>0</v>
      </c>
      <c r="H64" s="29">
        <f>VLOOKUP($A64,cuc!$A$3:$AA$2089,H$3,FALSE)</f>
        <v>0</v>
      </c>
    </row>
    <row r="65" spans="1:8" x14ac:dyDescent="0.25">
      <c r="A65" s="14">
        <v>144100</v>
      </c>
      <c r="B65" s="49" t="str">
        <f>PROPER(VLOOKUP($A65,cuc!$A$3:$AA$2089,B$3,FALSE))</f>
        <v xml:space="preserve">      Créditos De Consumo, Otras Garantías - Con Libranza</v>
      </c>
      <c r="C65" s="28">
        <f>VLOOKUP($A65,cuc!$A$3:$AA$2089,C$3,FALSE)</f>
        <v>144814482683.72</v>
      </c>
      <c r="D65" s="28">
        <f>VLOOKUP($A65,cuc!$A$3:$AA$2089,D$3,FALSE)</f>
        <v>158112192380.94</v>
      </c>
      <c r="E65" s="28">
        <f>VLOOKUP($A65,cuc!$A$3:$AA$2089,E$3,FALSE)</f>
        <v>173343642315.04999</v>
      </c>
      <c r="F65" s="28">
        <f>VLOOKUP($A65,cuc!$A$3:$AA$2089,F$3,FALSE)</f>
        <v>172995588812.39001</v>
      </c>
      <c r="G65" s="29">
        <f>VLOOKUP($A65,cuc!$A$3:$AA$2089,G$3,FALSE)</f>
        <v>214295086256.57001</v>
      </c>
      <c r="H65" s="29">
        <f>VLOOKUP($A65,cuc!$A$3:$AA$2089,H$3,FALSE)</f>
        <v>217702140160.07001</v>
      </c>
    </row>
    <row r="66" spans="1:8" x14ac:dyDescent="0.25">
      <c r="A66" s="14">
        <v>144200</v>
      </c>
      <c r="B66" s="49" t="str">
        <f>PROPER(VLOOKUP($A66,cuc!$A$3:$AA$2089,B$3,FALSE))</f>
        <v xml:space="preserve">      Créditos De Consumo, Otras Garantías - Sin Libranza</v>
      </c>
      <c r="C66" s="28">
        <f>VLOOKUP($A66,cuc!$A$3:$AA$2089,C$3,FALSE)</f>
        <v>0</v>
      </c>
      <c r="D66" s="28">
        <f>VLOOKUP($A66,cuc!$A$3:$AA$2089,D$3,FALSE)</f>
        <v>0</v>
      </c>
      <c r="E66" s="28">
        <f>VLOOKUP($A66,cuc!$A$3:$AA$2089,E$3,FALSE)</f>
        <v>0</v>
      </c>
      <c r="F66" s="28">
        <f>VLOOKUP($A66,cuc!$A$3:$AA$2089,F$3,FALSE)</f>
        <v>0</v>
      </c>
      <c r="G66" s="29">
        <f>VLOOKUP($A66,cuc!$A$3:$AA$2089,G$3,FALSE)</f>
        <v>0</v>
      </c>
      <c r="H66" s="29">
        <f>VLOOKUP($A66,cuc!$A$3:$AA$2089,H$3,FALSE)</f>
        <v>0</v>
      </c>
    </row>
    <row r="67" spans="1:8" x14ac:dyDescent="0.25">
      <c r="A67" s="14">
        <v>144800</v>
      </c>
      <c r="B67" s="49" t="str">
        <f>PROPER(VLOOKUP($A67,cuc!$A$3:$AA$2089,B$3,FALSE))</f>
        <v xml:space="preserve">      Microcrédito Inmobiliario</v>
      </c>
      <c r="C67" s="28">
        <f>VLOOKUP($A67,cuc!$A$3:$AA$2089,C$3,FALSE)</f>
        <v>0</v>
      </c>
      <c r="D67" s="28">
        <f>VLOOKUP($A67,cuc!$A$3:$AA$2089,D$3,FALSE)</f>
        <v>0</v>
      </c>
      <c r="E67" s="28">
        <f>VLOOKUP($A67,cuc!$A$3:$AA$2089,E$3,FALSE)</f>
        <v>0</v>
      </c>
      <c r="F67" s="28">
        <f>VLOOKUP($A67,cuc!$A$3:$AA$2089,F$3,FALSE)</f>
        <v>0</v>
      </c>
      <c r="G67" s="29">
        <f>VLOOKUP($A67,cuc!$A$3:$AA$2089,G$3,FALSE)</f>
        <v>0</v>
      </c>
      <c r="H67" s="29">
        <f>VLOOKUP($A67,cuc!$A$3:$AA$2089,H$3,FALSE)</f>
        <v>0</v>
      </c>
    </row>
    <row r="68" spans="1:8" x14ac:dyDescent="0.25">
      <c r="A68" s="14">
        <v>145400</v>
      </c>
      <c r="B68" s="49" t="str">
        <f>PROPER(VLOOKUP($A68,cuc!$A$3:$AA$2089,B$3,FALSE))</f>
        <v xml:space="preserve">      Microcrédito Empresarial - Garantía Admisible</v>
      </c>
      <c r="C68" s="28">
        <f>VLOOKUP($A68,cuc!$A$3:$AA$2089,C$3,FALSE)</f>
        <v>0</v>
      </c>
      <c r="D68" s="28">
        <f>VLOOKUP($A68,cuc!$A$3:$AA$2089,D$3,FALSE)</f>
        <v>0</v>
      </c>
      <c r="E68" s="28">
        <f>VLOOKUP($A68,cuc!$A$3:$AA$2089,E$3,FALSE)</f>
        <v>0</v>
      </c>
      <c r="F68" s="28">
        <f>VLOOKUP($A68,cuc!$A$3:$AA$2089,F$3,FALSE)</f>
        <v>0</v>
      </c>
      <c r="G68" s="29">
        <f>VLOOKUP($A68,cuc!$A$3:$AA$2089,G$3,FALSE)</f>
        <v>0</v>
      </c>
      <c r="H68" s="29">
        <f>VLOOKUP($A68,cuc!$A$3:$AA$2089,H$3,FALSE)</f>
        <v>0</v>
      </c>
    </row>
    <row r="69" spans="1:8" x14ac:dyDescent="0.25">
      <c r="A69" s="14">
        <v>145500</v>
      </c>
      <c r="B69" s="49" t="str">
        <f>PROPER(VLOOKUP($A69,cuc!$A$3:$AA$2089,B$3,FALSE))</f>
        <v xml:space="preserve">      Microcrédito Empresarial - Otras Garantías</v>
      </c>
      <c r="C69" s="28">
        <f>VLOOKUP($A69,cuc!$A$3:$AA$2089,C$3,FALSE)</f>
        <v>0</v>
      </c>
      <c r="D69" s="28">
        <f>VLOOKUP($A69,cuc!$A$3:$AA$2089,D$3,FALSE)</f>
        <v>0</v>
      </c>
      <c r="E69" s="28">
        <f>VLOOKUP($A69,cuc!$A$3:$AA$2089,E$3,FALSE)</f>
        <v>0</v>
      </c>
      <c r="F69" s="28">
        <f>VLOOKUP($A69,cuc!$A$3:$AA$2089,F$3,FALSE)</f>
        <v>0</v>
      </c>
      <c r="G69" s="29">
        <f>VLOOKUP($A69,cuc!$A$3:$AA$2089,G$3,FALSE)</f>
        <v>0</v>
      </c>
      <c r="H69" s="29">
        <f>VLOOKUP($A69,cuc!$A$3:$AA$2089,H$3,FALSE)</f>
        <v>0</v>
      </c>
    </row>
    <row r="70" spans="1:8" x14ac:dyDescent="0.25">
      <c r="A70" s="14">
        <v>146100</v>
      </c>
      <c r="B70" s="49" t="str">
        <f>PROPER(VLOOKUP($A70,cuc!$A$3:$AA$2089,B$3,FALSE))</f>
        <v xml:space="preserve">      Créditos Comerciales - Garantía Admisible</v>
      </c>
      <c r="C70" s="28">
        <f>VLOOKUP($A70,cuc!$A$3:$AA$2089,C$3,FALSE)</f>
        <v>0</v>
      </c>
      <c r="D70" s="28">
        <f>VLOOKUP($A70,cuc!$A$3:$AA$2089,D$3,FALSE)</f>
        <v>0</v>
      </c>
      <c r="E70" s="28">
        <f>VLOOKUP($A70,cuc!$A$3:$AA$2089,E$3,FALSE)</f>
        <v>0</v>
      </c>
      <c r="F70" s="28">
        <f>VLOOKUP($A70,cuc!$A$3:$AA$2089,F$3,FALSE)</f>
        <v>0</v>
      </c>
      <c r="G70" s="29">
        <f>VLOOKUP($A70,cuc!$A$3:$AA$2089,G$3,FALSE)</f>
        <v>0</v>
      </c>
      <c r="H70" s="29">
        <f>VLOOKUP($A70,cuc!$A$3:$AA$2089,H$3,FALSE)</f>
        <v>0</v>
      </c>
    </row>
    <row r="71" spans="1:8" x14ac:dyDescent="0.25">
      <c r="A71" s="14">
        <v>146200</v>
      </c>
      <c r="B71" s="49" t="str">
        <f>PROPER(VLOOKUP($A71,cuc!$A$3:$AA$2089,B$3,FALSE))</f>
        <v xml:space="preserve">      Créditos Comerciales - Otras Garantías</v>
      </c>
      <c r="C71" s="28">
        <f>VLOOKUP($A71,cuc!$A$3:$AA$2089,C$3,FALSE)</f>
        <v>0</v>
      </c>
      <c r="D71" s="28">
        <f>VLOOKUP($A71,cuc!$A$3:$AA$2089,D$3,FALSE)</f>
        <v>0</v>
      </c>
      <c r="E71" s="28">
        <f>VLOOKUP($A71,cuc!$A$3:$AA$2089,E$3,FALSE)</f>
        <v>0</v>
      </c>
      <c r="F71" s="28">
        <f>VLOOKUP($A71,cuc!$A$3:$AA$2089,F$3,FALSE)</f>
        <v>0</v>
      </c>
      <c r="G71" s="29">
        <f>VLOOKUP($A71,cuc!$A$3:$AA$2089,G$3,FALSE)</f>
        <v>0</v>
      </c>
      <c r="H71" s="29">
        <f>VLOOKUP($A71,cuc!$A$3:$AA$2089,H$3,FALSE)</f>
        <v>0</v>
      </c>
    </row>
    <row r="72" spans="1:8" x14ac:dyDescent="0.25">
      <c r="A72" s="14">
        <v>146900</v>
      </c>
      <c r="B72" s="49" t="str">
        <f>PROPER(VLOOKUP($A72,cuc!$A$3:$AA$2089,B$3,FALSE))</f>
        <v xml:space="preserve">      CréDitos A Empleados</v>
      </c>
      <c r="C72" s="28">
        <f>VLOOKUP($A72,cuc!$A$3:$AA$2089,C$3,FALSE)</f>
        <v>774659057</v>
      </c>
      <c r="D72" s="28">
        <f>VLOOKUP($A72,cuc!$A$3:$AA$2089,D$3,FALSE)</f>
        <v>786029151</v>
      </c>
      <c r="E72" s="28">
        <f>VLOOKUP($A72,cuc!$A$3:$AA$2089,E$3,FALSE)</f>
        <v>727701362</v>
      </c>
      <c r="F72" s="28">
        <f>VLOOKUP($A72,cuc!$A$3:$AA$2089,F$3,FALSE)</f>
        <v>772921526</v>
      </c>
      <c r="G72" s="29">
        <f>VLOOKUP($A72,cuc!$A$3:$AA$2089,G$3,FALSE)</f>
        <v>798520169</v>
      </c>
      <c r="H72" s="29">
        <f>VLOOKUP($A72,cuc!$A$3:$AA$2089,H$3,FALSE)</f>
        <v>783424928</v>
      </c>
    </row>
    <row r="73" spans="1:8" x14ac:dyDescent="0.25">
      <c r="A73" s="14">
        <v>831015</v>
      </c>
      <c r="B73" s="49" t="str">
        <f>PROPER(VLOOKUP($A73,cuc!$A$3:$AA$2089,B$3,FALSE))</f>
        <v xml:space="preserve">         Cartera De Crédito</v>
      </c>
      <c r="C73" s="28">
        <f>VLOOKUP($A73,cuc!$A$3:$AA$2089,C$3,FALSE)</f>
        <v>1423687505</v>
      </c>
      <c r="D73" s="28">
        <f>VLOOKUP($A73,cuc!$A$3:$AA$2089,D$3,FALSE)</f>
        <v>1468672227</v>
      </c>
      <c r="E73" s="28">
        <f>VLOOKUP($A73,cuc!$A$3:$AA$2089,E$3,FALSE)</f>
        <v>1287775392</v>
      </c>
      <c r="F73" s="28">
        <f>VLOOKUP($A73,cuc!$A$3:$AA$2089,F$3,FALSE)</f>
        <v>1612204053</v>
      </c>
      <c r="G73" s="29">
        <f>VLOOKUP($A73,cuc!$A$3:$AA$2089,G$3,FALSE)</f>
        <v>1698803069</v>
      </c>
      <c r="H73" s="29">
        <f>VLOOKUP($A73,cuc!$A$3:$AA$2089,H$3,FALSE)</f>
        <v>1535635395</v>
      </c>
    </row>
    <row r="74" spans="1:8" ht="14.4" thickBot="1" x14ac:dyDescent="0.3">
      <c r="A74" s="15" t="s">
        <v>1407</v>
      </c>
      <c r="B74" s="19" t="s">
        <v>1406</v>
      </c>
      <c r="C74" s="31">
        <f>SUM(C61:C73)</f>
        <v>147012829245.72</v>
      </c>
      <c r="D74" s="31">
        <f t="shared" ref="D74:G74" si="2">SUM(D61:D73)</f>
        <v>160366893758.94</v>
      </c>
      <c r="E74" s="31">
        <f t="shared" si="2"/>
        <v>175359119069.04999</v>
      </c>
      <c r="F74" s="31">
        <f t="shared" si="2"/>
        <v>175380714391.39001</v>
      </c>
      <c r="G74" s="51">
        <f t="shared" si="2"/>
        <v>216792409494.57001</v>
      </c>
      <c r="H74" s="51">
        <f t="shared" ref="H74" si="3">SUM(H61:H73)</f>
        <v>220021200483.07001</v>
      </c>
    </row>
    <row r="75" spans="1:8" ht="14.4" thickBot="1" x14ac:dyDescent="0.3"/>
    <row r="76" spans="1:8" x14ac:dyDescent="0.25">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25">
      <c r="B77" s="10" t="s">
        <v>1419</v>
      </c>
      <c r="C77" s="27">
        <f>IFERROR(+C58/C74,0%)</f>
        <v>6.5350117863266E-2</v>
      </c>
      <c r="D77" s="27">
        <f t="shared" ref="D77:G77" si="5">IFERROR(+D58/D74,0%)</f>
        <v>5.4587795793681296E-2</v>
      </c>
      <c r="E77" s="27">
        <f t="shared" si="5"/>
        <v>5.0099851264539058E-2</v>
      </c>
      <c r="F77" s="27">
        <f t="shared" si="5"/>
        <v>7.5682438112201142E-2</v>
      </c>
      <c r="G77" s="27">
        <f t="shared" si="5"/>
        <v>8.095529622055142E-2</v>
      </c>
      <c r="H77" s="27">
        <f t="shared" ref="H77" si="6">IFERROR(+H58/H74,0%)</f>
        <v>6.6521265154746781E-2</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15" width="6.44140625" style="1" bestFit="1" customWidth="1"/>
    <col min="16"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66" s="8" customFormat="1" ht="15.6" x14ac:dyDescent="0.25">
      <c r="A1" s="16" t="s">
        <v>1409</v>
      </c>
      <c r="B1" s="17" t="s">
        <v>54</v>
      </c>
      <c r="C1" s="17" t="s">
        <v>107</v>
      </c>
      <c r="D1" s="17" t="s">
        <v>80</v>
      </c>
      <c r="E1" s="17" t="s">
        <v>55</v>
      </c>
      <c r="G1" s="1"/>
    </row>
    <row r="2" spans="1:66" s="33" customFormat="1" ht="41.4" thickBot="1" x14ac:dyDescent="0.3">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8.4" thickBot="1" x14ac:dyDescent="0.2">
      <c r="B3" s="9">
        <v>2</v>
      </c>
      <c r="C3" s="9">
        <v>3</v>
      </c>
      <c r="D3" s="9">
        <v>4</v>
      </c>
      <c r="E3" s="9">
        <v>5</v>
      </c>
      <c r="F3" s="9">
        <v>6</v>
      </c>
      <c r="G3" s="9">
        <v>7</v>
      </c>
      <c r="H3" s="9">
        <v>8</v>
      </c>
    </row>
    <row r="4" spans="1:66" x14ac:dyDescent="0.25">
      <c r="A4" s="11" t="s">
        <v>139</v>
      </c>
      <c r="B4" s="20" t="s">
        <v>1408</v>
      </c>
      <c r="C4" s="12" t="s">
        <v>1411</v>
      </c>
      <c r="D4" s="12" t="s">
        <v>1412</v>
      </c>
      <c r="E4" s="12" t="s">
        <v>1413</v>
      </c>
      <c r="F4" s="12" t="s">
        <v>1414</v>
      </c>
      <c r="G4" s="12" t="s">
        <v>1415</v>
      </c>
      <c r="H4" s="12" t="s">
        <v>1890</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25">
      <c r="A5" s="14">
        <v>141210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66" x14ac:dyDescent="0.25">
      <c r="A6" s="14">
        <v>141215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66" x14ac:dyDescent="0.25">
      <c r="A7" s="14">
        <v>141220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66" x14ac:dyDescent="0.25">
      <c r="A8" s="14">
        <v>141225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66" x14ac:dyDescent="0.25">
      <c r="A9" s="14">
        <v>144210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66" x14ac:dyDescent="0.25">
      <c r="A10" s="14">
        <v>144215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66" x14ac:dyDescent="0.25">
      <c r="A11" s="14">
        <v>144220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66" x14ac:dyDescent="0.25">
      <c r="A12" s="14">
        <v>144225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66" ht="14.4" thickBot="1" x14ac:dyDescent="0.3">
      <c r="A13" s="15"/>
      <c r="B13" s="21" t="s">
        <v>1417</v>
      </c>
      <c r="C13" s="30">
        <f t="shared" ref="C13:H13" si="0">+SUM(C5:C12)</f>
        <v>0</v>
      </c>
      <c r="D13" s="30">
        <f t="shared" si="0"/>
        <v>0</v>
      </c>
      <c r="E13" s="30">
        <f t="shared" si="0"/>
        <v>0</v>
      </c>
      <c r="F13" s="30">
        <f t="shared" si="0"/>
        <v>0</v>
      </c>
      <c r="G13" s="30">
        <f t="shared" si="0"/>
        <v>0</v>
      </c>
      <c r="H13" s="30">
        <f t="shared" si="0"/>
        <v>0</v>
      </c>
    </row>
    <row r="14" spans="1:66" ht="14.4" thickBot="1" x14ac:dyDescent="0.3"/>
    <row r="15" spans="1:66"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4.4" thickBot="1" x14ac:dyDescent="0.3">
      <c r="A16" s="15">
        <v>141200</v>
      </c>
      <c r="B16" s="22" t="str">
        <f>PROPER(VLOOKUP($A16,cuc!$A$3:$AA$2089,B$3,FALSE))</f>
        <v xml:space="preserve">      Créditos De Consumo, Garantía Admisible - Sin Libranza</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ht="14.4" thickBot="1" x14ac:dyDescent="0.3">
      <c r="A17" s="15">
        <v>144200</v>
      </c>
      <c r="B17" s="22" t="str">
        <f>PROPER(VLOOKUP($A17,cuc!$A$3:$AA$2089,B$3,FALSE))</f>
        <v xml:space="preserve">      Créditos De Consumo, Otras Garantías - Sin Libranza</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ht="14.4" thickBot="1" x14ac:dyDescent="0.3">
      <c r="A18" s="15"/>
      <c r="B18" s="21" t="s">
        <v>1416</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1418</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1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41.4" thickBot="1" x14ac:dyDescent="0.3">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141110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141115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141120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141125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144110</v>
      </c>
      <c r="B9" s="22" t="str">
        <f>PROPER(VLOOKUP($A9,cuc!$A$3:$AA$2089,B$3,FALSE))</f>
        <v xml:space="preserve">         Categoría B Riesgo Aceptable</v>
      </c>
      <c r="C9" s="28">
        <f>VLOOKUP($A9,cuc!$A$3:$AA$2089,C$3,FALSE)</f>
        <v>2530041015.71</v>
      </c>
      <c r="D9" s="28">
        <f>VLOOKUP($A9,cuc!$A$3:$AA$2089,D$3,FALSE)</f>
        <v>1849107073</v>
      </c>
      <c r="E9" s="28">
        <f>VLOOKUP($A9,cuc!$A$3:$AA$2089,E$3,FALSE)</f>
        <v>2214757622.2399998</v>
      </c>
      <c r="F9" s="28">
        <f>VLOOKUP($A9,cuc!$A$3:$AA$2089,F$3,FALSE)</f>
        <v>2652652983</v>
      </c>
      <c r="G9" s="29">
        <f>VLOOKUP($A9,cuc!$A$3:$AA$2089,G$3,FALSE)</f>
        <v>2313175811</v>
      </c>
      <c r="H9" s="29">
        <f>VLOOKUP($A9,cuc!$A$3:$AA$2089,H$3,FALSE)</f>
        <v>3234249453</v>
      </c>
    </row>
    <row r="10" spans="1:9" x14ac:dyDescent="0.25">
      <c r="A10" s="14">
        <v>144115</v>
      </c>
      <c r="B10" s="22" t="str">
        <f>PROPER(VLOOKUP($A10,cuc!$A$3:$AA$2089,B$3,FALSE))</f>
        <v xml:space="preserve">         Categoría C Riesgo Apreciable</v>
      </c>
      <c r="C10" s="28">
        <f>VLOOKUP($A10,cuc!$A$3:$AA$2089,C$3,FALSE)</f>
        <v>1353291911.3199999</v>
      </c>
      <c r="D10" s="28">
        <f>VLOOKUP($A10,cuc!$A$3:$AA$2089,D$3,FALSE)</f>
        <v>1079422618.8</v>
      </c>
      <c r="E10" s="28">
        <f>VLOOKUP($A10,cuc!$A$3:$AA$2089,E$3,FALSE)</f>
        <v>1203768938</v>
      </c>
      <c r="F10" s="28">
        <f>VLOOKUP($A10,cuc!$A$3:$AA$2089,F$3,FALSE)</f>
        <v>2047414094</v>
      </c>
      <c r="G10" s="29">
        <f>VLOOKUP($A10,cuc!$A$3:$AA$2089,G$3,FALSE)</f>
        <v>2120282593</v>
      </c>
      <c r="H10" s="29">
        <f>VLOOKUP($A10,cuc!$A$3:$AA$2089,H$3,FALSE)</f>
        <v>1059081543</v>
      </c>
    </row>
    <row r="11" spans="1:9" x14ac:dyDescent="0.25">
      <c r="A11" s="14">
        <v>144120</v>
      </c>
      <c r="B11" s="22" t="str">
        <f>PROPER(VLOOKUP($A11,cuc!$A$3:$AA$2089,B$3,FALSE))</f>
        <v xml:space="preserve">         Categoría D Riesgo Significativo</v>
      </c>
      <c r="C11" s="28">
        <f>VLOOKUP($A11,cuc!$A$3:$AA$2089,C$3,FALSE)</f>
        <v>1912485685.48</v>
      </c>
      <c r="D11" s="28">
        <f>VLOOKUP($A11,cuc!$A$3:$AA$2089,D$3,FALSE)</f>
        <v>1698551223</v>
      </c>
      <c r="E11" s="28">
        <f>VLOOKUP($A11,cuc!$A$3:$AA$2089,E$3,FALSE)</f>
        <v>1332781505</v>
      </c>
      <c r="F11" s="28">
        <f>VLOOKUP($A11,cuc!$A$3:$AA$2089,F$3,FALSE)</f>
        <v>2626511526</v>
      </c>
      <c r="G11" s="29">
        <f>VLOOKUP($A11,cuc!$A$3:$AA$2089,G$3,FALSE)</f>
        <v>3412455495</v>
      </c>
      <c r="H11" s="29">
        <f>VLOOKUP($A11,cuc!$A$3:$AA$2089,H$3,FALSE)</f>
        <v>1699103515</v>
      </c>
    </row>
    <row r="12" spans="1:9" x14ac:dyDescent="0.25">
      <c r="A12" s="14">
        <v>144125</v>
      </c>
      <c r="B12" s="22" t="str">
        <f>PROPER(VLOOKUP($A12,cuc!$A$3:$AA$2089,B$3,FALSE))</f>
        <v xml:space="preserve">         Categoría E Riesgo De Incobrabilidad</v>
      </c>
      <c r="C12" s="28">
        <f>VLOOKUP($A12,cuc!$A$3:$AA$2089,C$3,FALSE)</f>
        <v>2387799601.1100001</v>
      </c>
      <c r="D12" s="28">
        <f>VLOOKUP($A12,cuc!$A$3:$AA$2089,D$3,FALSE)</f>
        <v>2658322106.7800002</v>
      </c>
      <c r="E12" s="28">
        <f>VLOOKUP($A12,cuc!$A$3:$AA$2089,E$3,FALSE)</f>
        <v>2746382326</v>
      </c>
      <c r="F12" s="28">
        <f>VLOOKUP($A12,cuc!$A$3:$AA$2089,F$3,FALSE)</f>
        <v>4334457407</v>
      </c>
      <c r="G12" s="29">
        <f>VLOOKUP($A12,cuc!$A$3:$AA$2089,G$3,FALSE)</f>
        <v>8005776761</v>
      </c>
      <c r="H12" s="29">
        <f>VLOOKUP($A12,cuc!$A$3:$AA$2089,H$3,FALSE)</f>
        <v>7108018711</v>
      </c>
    </row>
    <row r="13" spans="1:9" x14ac:dyDescent="0.25">
      <c r="A13" s="14">
        <v>146935</v>
      </c>
      <c r="B13" s="22" t="str">
        <f>PROPER(VLOOKUP($A13,cuc!$A$3:$AA$2089,B$3,FALSE))</f>
        <v xml:space="preserve">         Categoría B Riesgo Aceptable, Consumo</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9" x14ac:dyDescent="0.25">
      <c r="A14" s="14">
        <v>146940</v>
      </c>
      <c r="B14" s="22" t="str">
        <f>PROPER(VLOOKUP($A14,cuc!$A$3:$AA$2089,B$3,FALSE))</f>
        <v xml:space="preserve">         Categoría C Riesgo Apreciable, Consumo</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9" x14ac:dyDescent="0.25">
      <c r="A15" s="14">
        <v>146945</v>
      </c>
      <c r="B15" s="22" t="str">
        <f>PROPER(VLOOKUP($A15,cuc!$A$3:$AA$2089,B$3,FALSE))</f>
        <v xml:space="preserve">         Categoría D Riesgo Significativo, Consumo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9" x14ac:dyDescent="0.25">
      <c r="A16" s="14">
        <v>146950</v>
      </c>
      <c r="B16" s="22" t="str">
        <f>PROPER(VLOOKUP($A16,cuc!$A$3:$AA$2089,B$3,FALSE))</f>
        <v xml:space="preserve">         Categoría E Riesgo De Incobrabilidad, Consumo</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ht="14.4" thickBot="1" x14ac:dyDescent="0.3">
      <c r="A17" s="15"/>
      <c r="B17" s="21" t="s">
        <v>1417</v>
      </c>
      <c r="C17" s="30">
        <f>+SUM(C5:C16)</f>
        <v>8183618213.6200008</v>
      </c>
      <c r="D17" s="30">
        <f t="shared" ref="D17:G17" si="0">+SUM(D5:D16)</f>
        <v>7285403021.5799999</v>
      </c>
      <c r="E17" s="30">
        <f t="shared" si="0"/>
        <v>7497690391.2399998</v>
      </c>
      <c r="F17" s="30">
        <f t="shared" si="0"/>
        <v>11661036010</v>
      </c>
      <c r="G17" s="30">
        <f t="shared" si="0"/>
        <v>15851690660</v>
      </c>
      <c r="H17" s="30">
        <f t="shared" ref="H17" si="1">+SUM(H5:H16)</f>
        <v>13100453222</v>
      </c>
    </row>
    <row r="18" spans="1:8" ht="14.4" thickBot="1" x14ac:dyDescent="0.3"/>
    <row r="19" spans="1:8" x14ac:dyDescent="0.25">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4.4" thickBot="1" x14ac:dyDescent="0.3">
      <c r="A20" s="15">
        <v>141100</v>
      </c>
      <c r="B20" s="22" t="str">
        <f>PROPER(VLOOKUP($A20,cuc!$A$3:$AA$2089,B$3,FALSE))</f>
        <v xml:space="preserve">      Créditos De Consumo, Garantía Admisible - Con Libranza</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ht="14.4" thickBot="1" x14ac:dyDescent="0.3">
      <c r="A21" s="15">
        <v>144100</v>
      </c>
      <c r="B21" s="22" t="str">
        <f>PROPER(VLOOKUP($A21,cuc!$A$3:$AA$2089,B$3,FALSE))</f>
        <v xml:space="preserve">      Créditos De Consumo, Otras Garantías - Con Libranza</v>
      </c>
      <c r="C21" s="28">
        <f>VLOOKUP($A21,cuc!$A$3:$AA$2089,C$3,FALSE)</f>
        <v>144814482683.72</v>
      </c>
      <c r="D21" s="28">
        <f>VLOOKUP($A21,cuc!$A$3:$AA$2089,D$3,FALSE)</f>
        <v>158112192380.94</v>
      </c>
      <c r="E21" s="28">
        <f>VLOOKUP($A21,cuc!$A$3:$AA$2089,E$3,FALSE)</f>
        <v>173343642315.04999</v>
      </c>
      <c r="F21" s="28">
        <f>VLOOKUP($A21,cuc!$A$3:$AA$2089,F$3,FALSE)</f>
        <v>172995588812.39001</v>
      </c>
      <c r="G21" s="29">
        <f>VLOOKUP($A21,cuc!$A$3:$AA$2089,G$3,FALSE)</f>
        <v>214295086256.57001</v>
      </c>
      <c r="H21" s="29">
        <f>VLOOKUP($A21,cuc!$A$3:$AA$2089,H$3,FALSE)</f>
        <v>217702140160.07001</v>
      </c>
    </row>
    <row r="22" spans="1:8" ht="14.4" thickBot="1" x14ac:dyDescent="0.3">
      <c r="A22" s="15">
        <v>146930</v>
      </c>
      <c r="B22" s="22" t="str">
        <f>PROPER(VLOOKUP($A22,cuc!$A$3:$AA$2089,B$3,FALSE))</f>
        <v xml:space="preserve">         Categoría A Riesgo Normal, Consumo</v>
      </c>
      <c r="C22" s="28">
        <f>VLOOKUP($A22,cuc!$A$3:$AA$2089,C$3,FALSE)</f>
        <v>774659057</v>
      </c>
      <c r="D22" s="28">
        <f>VLOOKUP($A22,cuc!$A$3:$AA$2089,D$3,FALSE)</f>
        <v>786029151</v>
      </c>
      <c r="E22" s="28">
        <f>VLOOKUP($A22,cuc!$A$3:$AA$2089,E$3,FALSE)</f>
        <v>727701362</v>
      </c>
      <c r="F22" s="28">
        <f>VLOOKUP($A22,cuc!$A$3:$AA$2089,F$3,FALSE)</f>
        <v>772921526</v>
      </c>
      <c r="G22" s="29">
        <f>VLOOKUP($A22,cuc!$A$3:$AA$2089,G$3,FALSE)</f>
        <v>798520169</v>
      </c>
      <c r="H22" s="29">
        <f>VLOOKUP($A22,cuc!$A$3:$AA$2089,H$3,FALSE)</f>
        <v>783424928</v>
      </c>
    </row>
    <row r="23" spans="1:8" ht="14.4" thickBot="1" x14ac:dyDescent="0.3">
      <c r="A23" s="15">
        <v>146935</v>
      </c>
      <c r="B23" s="22" t="str">
        <f>PROPER(VLOOKUP($A23,cuc!$A$3:$AA$2089,B$3,FALSE))</f>
        <v xml:space="preserve">         Categoría B Riesgo Aceptable, Consumo</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ht="14.4" thickBot="1" x14ac:dyDescent="0.3">
      <c r="A24" s="15">
        <v>146940</v>
      </c>
      <c r="B24" s="22" t="str">
        <f>PROPER(VLOOKUP($A24,cuc!$A$3:$AA$2089,B$3,FALSE))</f>
        <v xml:space="preserve">         Categoría C Riesgo Apreciable, Consumo</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ht="14.4" thickBot="1" x14ac:dyDescent="0.3">
      <c r="A25" s="15">
        <v>146945</v>
      </c>
      <c r="B25" s="22" t="str">
        <f>PROPER(VLOOKUP($A25,cuc!$A$3:$AA$2089,B$3,FALSE))</f>
        <v xml:space="preserve">         Categoría D Riesgo Significativo, Consumo</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ht="14.4" thickBot="1" x14ac:dyDescent="0.3">
      <c r="A26" s="15">
        <v>146950</v>
      </c>
      <c r="B26" s="22" t="str">
        <f>PROPER(VLOOKUP($A26,cuc!$A$3:$AA$2089,B$3,FALSE))</f>
        <v xml:space="preserve">         Categoría E Riesgo De Incobrabilidad, Consumo</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ht="14.4" thickBot="1" x14ac:dyDescent="0.3">
      <c r="A27" s="15"/>
      <c r="B27" s="21" t="s">
        <v>1416</v>
      </c>
      <c r="C27" s="31">
        <f t="shared" ref="C27:H27" si="3">SUM(C20:C26)</f>
        <v>145589141740.72</v>
      </c>
      <c r="D27" s="31">
        <f t="shared" si="3"/>
        <v>158898221531.94</v>
      </c>
      <c r="E27" s="31">
        <f t="shared" si="3"/>
        <v>174071343677.04999</v>
      </c>
      <c r="F27" s="31">
        <f t="shared" si="3"/>
        <v>173768510338.39001</v>
      </c>
      <c r="G27" s="31">
        <f t="shared" si="3"/>
        <v>215093606425.57001</v>
      </c>
      <c r="H27" s="31">
        <f t="shared" si="3"/>
        <v>218485565088.07001</v>
      </c>
    </row>
    <row r="28" spans="1:8" ht="14.4" thickBot="1" x14ac:dyDescent="0.3"/>
    <row r="29" spans="1:8" x14ac:dyDescent="0.25">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25">
      <c r="B30" s="10" t="s">
        <v>1420</v>
      </c>
      <c r="C30" s="27">
        <f>IFERROR(+C17/C27,0%)</f>
        <v>5.6210360991029287E-2</v>
      </c>
      <c r="D30" s="27">
        <f t="shared" ref="D30:G30" si="5">IFERROR(+D17/D27,0%)</f>
        <v>4.5849493791317024E-2</v>
      </c>
      <c r="E30" s="27">
        <f t="shared" si="5"/>
        <v>4.3072514021321444E-2</v>
      </c>
      <c r="F30" s="27">
        <f t="shared" si="5"/>
        <v>6.7106727146890727E-2</v>
      </c>
      <c r="G30" s="27">
        <f t="shared" si="5"/>
        <v>7.3696707788872592E-2</v>
      </c>
      <c r="H30" s="27">
        <f t="shared" ref="H30" si="6">IFERROR(+H17/H27,0%)</f>
        <v>5.9960268847597774E-2</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146110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146210</v>
      </c>
      <c r="B6" s="22" t="str">
        <f>PROPER(VLOOKUP($A6,cuc!$A$3:$AA$2089,B$3,FALSE))</f>
        <v xml:space="preserve">         Categoría B Riesgo Aceptable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146115</v>
      </c>
      <c r="B7" s="22" t="str">
        <f>PROPER(VLOOKUP($A7,cuc!$A$3:$AA$2089,B$3,FALSE))</f>
        <v xml:space="preserve">         Categoría C Riesgo Apreciable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146215</v>
      </c>
      <c r="B8" s="22" t="str">
        <f>PROPER(VLOOKUP($A8,cuc!$A$3:$AA$2089,B$3,FALSE))</f>
        <v xml:space="preserve">         Categoría C Riesgo Apreciable</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146120</v>
      </c>
      <c r="B9" s="22" t="str">
        <f>PROPER(VLOOKUP($A9,cuc!$A$3:$AA$2089,B$3,FALSE))</f>
        <v xml:space="preserve">         Categoría D Riesgo Significativo</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9" x14ac:dyDescent="0.25">
      <c r="A10" s="14">
        <v>146220</v>
      </c>
      <c r="B10" s="22" t="str">
        <f>PROPER(VLOOKUP($A10,cuc!$A$3:$AA$2089,B$3,FALSE))</f>
        <v xml:space="preserve">         Categoría D Riesgo Significativo</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9" x14ac:dyDescent="0.25">
      <c r="A11" s="14">
        <v>146125</v>
      </c>
      <c r="B11" s="22" t="str">
        <f>PROPER(VLOOKUP($A11,cuc!$A$3:$AA$2089,B$3,FALSE))</f>
        <v xml:space="preserve">         Categoría E Riesgo De Incobrabilidad</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9" x14ac:dyDescent="0.25">
      <c r="A12" s="14">
        <v>146225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9" ht="14.4" thickBot="1" x14ac:dyDescent="0.3">
      <c r="A13" s="15"/>
      <c r="B13" s="21" t="s">
        <v>1421</v>
      </c>
      <c r="C13" s="30">
        <f t="shared" ref="C13:H13" si="0">+SUM(C5:C12)</f>
        <v>0</v>
      </c>
      <c r="D13" s="30">
        <f t="shared" si="0"/>
        <v>0</v>
      </c>
      <c r="E13" s="30">
        <f t="shared" si="0"/>
        <v>0</v>
      </c>
      <c r="F13" s="30">
        <f t="shared" si="0"/>
        <v>0</v>
      </c>
      <c r="G13" s="30">
        <f t="shared" si="0"/>
        <v>0</v>
      </c>
      <c r="H13" s="30">
        <f t="shared" si="0"/>
        <v>0</v>
      </c>
    </row>
    <row r="14" spans="1:9" ht="14.4" thickBot="1" x14ac:dyDescent="0.3"/>
    <row r="15" spans="1:9"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4.4" thickBot="1" x14ac:dyDescent="0.3">
      <c r="A16" s="15">
        <v>146100</v>
      </c>
      <c r="B16" s="22" t="str">
        <f>PROPER(VLOOKUP($A16,cuc!$A$3:$AA$2089,B$3,FALSE))</f>
        <v xml:space="preserve">      Créditos Comerciales - Garantía Admisible</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ht="14.4" thickBot="1" x14ac:dyDescent="0.3">
      <c r="A17" s="15">
        <v>146200</v>
      </c>
      <c r="B17" s="22" t="str">
        <f>PROPER(VLOOKUP($A17,cuc!$A$3:$AA$2089,B$3,FALSE))</f>
        <v xml:space="preserve">      Créditos Comerciales - Otras Garantías</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ht="14.4" thickBot="1" x14ac:dyDescent="0.3">
      <c r="A18" s="15"/>
      <c r="B18" s="21" t="s">
        <v>1422</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146110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144810</v>
      </c>
      <c r="B6" s="22" t="str">
        <f>PROPER(VLOOKUP($A6,cuc!$A$3:$AA$2089,B$3,FALSE))</f>
        <v xml:space="preserve">         Categoría B Riesgo Aceptable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9" x14ac:dyDescent="0.25">
      <c r="A7" s="14">
        <v>144815</v>
      </c>
      <c r="B7" s="22" t="str">
        <f>PROPER(VLOOKUP($A7,cuc!$A$3:$AA$2089,B$3,FALSE))</f>
        <v xml:space="preserve">         Categoría C Riesgo Apreciable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144820</v>
      </c>
      <c r="B8" s="22" t="str">
        <f>PROPER(VLOOKUP($A8,cuc!$A$3:$AA$2089,B$3,FALSE))</f>
        <v xml:space="preserve">         Categoría D Riesgo Significativo</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144825</v>
      </c>
      <c r="B9" s="22" t="str">
        <f>PROPER(VLOOKUP($A9,cuc!$A$3:$AA$2089,B$3,FALSE))</f>
        <v xml:space="preserve">         Categoría E Riesgo De Incobrabilidad</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9" x14ac:dyDescent="0.25">
      <c r="A10" s="14">
        <v>145410</v>
      </c>
      <c r="B10" s="22" t="str">
        <f>PROPER(VLOOKUP($A10,cuc!$A$3:$AA$2089,B$3,FALSE))</f>
        <v xml:space="preserve">         Categoría B Riesgo Aceptable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9" x14ac:dyDescent="0.25">
      <c r="A11" s="14">
        <v>145415</v>
      </c>
      <c r="B11" s="22" t="str">
        <f>PROPER(VLOOKUP($A11,cuc!$A$3:$AA$2089,B$3,FALSE))</f>
        <v xml:space="preserve">         Categoría C Riesgo Apreciable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9" x14ac:dyDescent="0.25">
      <c r="A12" s="14">
        <v>145420</v>
      </c>
      <c r="B12" s="22" t="str">
        <f>PROPER(VLOOKUP($A12,cuc!$A$3:$AA$2089,B$3,FALSE))</f>
        <v xml:space="preserve">         Categoría D Riesgo Significativo</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9" x14ac:dyDescent="0.25">
      <c r="A13" s="14">
        <v>145425</v>
      </c>
      <c r="B13" s="22" t="str">
        <f>PROPER(VLOOKUP($A13,cuc!$A$3:$AA$2089,B$3,FALSE))</f>
        <v xml:space="preserve">         Categoría E Riesgo De Incobrabilidad</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9" x14ac:dyDescent="0.25">
      <c r="A14" s="14">
        <v>145510</v>
      </c>
      <c r="B14" s="22" t="str">
        <f>PROPER(VLOOKUP($A14,cuc!$A$3:$AA$2089,B$3,FALSE))</f>
        <v xml:space="preserve">         Categoría B Riesgo Aceptable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9" x14ac:dyDescent="0.25">
      <c r="A15" s="14">
        <v>145515</v>
      </c>
      <c r="B15" s="22" t="str">
        <f>PROPER(VLOOKUP($A15,cuc!$A$3:$AA$2089,B$3,FALSE))</f>
        <v xml:space="preserve">         Categoría C Riesgo Apreciable</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9" x14ac:dyDescent="0.25">
      <c r="A16" s="14">
        <v>145520</v>
      </c>
      <c r="B16" s="22" t="str">
        <f>PROPER(VLOOKUP($A16,cuc!$A$3:$AA$2089,B$3,FALSE))</f>
        <v xml:space="preserve">         Categoría D Riesgo Significativo</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145525</v>
      </c>
      <c r="B17" s="22" t="str">
        <f>PROPER(VLOOKUP($A17,cuc!$A$3:$AA$2089,B$3,FALSE))</f>
        <v xml:space="preserve">         Categoría E Riesgo De Incobrabilidad</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ht="14.4" thickBot="1" x14ac:dyDescent="0.3">
      <c r="A18" s="15"/>
      <c r="B18" s="21" t="s">
        <v>1424</v>
      </c>
      <c r="C18" s="30">
        <f t="shared" ref="C18:H18" si="0">+SUM(C5:C17)</f>
        <v>0</v>
      </c>
      <c r="D18" s="30">
        <f t="shared" si="0"/>
        <v>0</v>
      </c>
      <c r="E18" s="30">
        <f t="shared" si="0"/>
        <v>0</v>
      </c>
      <c r="F18" s="30">
        <f t="shared" si="0"/>
        <v>0</v>
      </c>
      <c r="G18" s="30">
        <f t="shared" si="0"/>
        <v>0</v>
      </c>
      <c r="H18" s="30">
        <f t="shared" si="0"/>
        <v>0</v>
      </c>
    </row>
    <row r="19" spans="1:8" ht="14.4" thickBot="1" x14ac:dyDescent="0.3"/>
    <row r="20" spans="1:8" x14ac:dyDescent="0.25">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4.4" thickBot="1" x14ac:dyDescent="0.3">
      <c r="A21" s="15">
        <v>145400</v>
      </c>
      <c r="B21" s="22" t="str">
        <f>PROPER(VLOOKUP($A21,cuc!$A$3:$AA$2089,B$3,FALSE))</f>
        <v xml:space="preserve">      Microcrédito Empresarial - Garantía Admisible</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ht="14.4" thickBot="1" x14ac:dyDescent="0.3">
      <c r="A22" s="15">
        <v>145500</v>
      </c>
      <c r="B22" s="22" t="str">
        <f>PROPER(VLOOKUP($A22,cuc!$A$3:$AA$2089,B$3,FALSE))</f>
        <v xml:space="preserve">      Microcrédito Empresarial - Otras Garantías</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ht="14.4" thickBot="1" x14ac:dyDescent="0.3">
      <c r="A23" s="15">
        <v>144800</v>
      </c>
      <c r="B23" s="22" t="str">
        <f>PROPER(VLOOKUP($A23,cuc!$A$3:$AA$2089,B$3,FALSE))</f>
        <v xml:space="preserve">      Microcrédito Inmobiliario</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ht="14.4" thickBot="1" x14ac:dyDescent="0.3">
      <c r="A24" s="15"/>
      <c r="B24" s="21" t="s">
        <v>1425</v>
      </c>
      <c r="C24" s="31">
        <f t="shared" ref="C24:H24" si="2">SUM(C21:C23)</f>
        <v>0</v>
      </c>
      <c r="D24" s="31">
        <f t="shared" si="2"/>
        <v>0</v>
      </c>
      <c r="E24" s="31">
        <f t="shared" si="2"/>
        <v>0</v>
      </c>
      <c r="F24" s="31">
        <f t="shared" si="2"/>
        <v>0</v>
      </c>
      <c r="G24" s="31">
        <f t="shared" si="2"/>
        <v>0</v>
      </c>
      <c r="H24" s="31">
        <f t="shared" si="2"/>
        <v>0</v>
      </c>
    </row>
    <row r="25" spans="1:8" ht="14.4" thickBot="1" x14ac:dyDescent="0.3"/>
    <row r="26" spans="1:8" x14ac:dyDescent="0.25">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25">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14"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2" thickBot="1" x14ac:dyDescent="0.3">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140415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140420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140425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140510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140515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140520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140525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146910</v>
      </c>
      <c r="B13" s="22" t="str">
        <f>PROPER(VLOOKUP($A13,cuc!$A$3:$AA$2089,B$3,FALSE))</f>
        <v xml:space="preserve">         Categoría B Riesgo Aceptable, Vivienda</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146915</v>
      </c>
      <c r="B14" s="22" t="str">
        <f>PROPER(VLOOKUP($A14,cuc!$A$3:$AA$2089,B$3,FALSE))</f>
        <v xml:space="preserve">         Categoría C Riesgo Apreciable, Vivienda</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x14ac:dyDescent="0.25">
      <c r="A15" s="14">
        <v>146920</v>
      </c>
      <c r="B15" s="22" t="str">
        <f>PROPER(VLOOKUP($A15,cuc!$A$3:$AA$2089,B$3,FALSE))</f>
        <v xml:space="preserve">         Categoría D Riesgo Significativo, Vivienda</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30" x14ac:dyDescent="0.25">
      <c r="A16" s="14">
        <v>146925</v>
      </c>
      <c r="B16" s="22" t="str">
        <f>PROPER(VLOOKUP($A16,cuc!$A$3:$AA$2089,B$3,FALSE))</f>
        <v xml:space="preserve">         Categoría E Riesgo De Incobrabilidad, Vivienda</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ht="14.4" thickBot="1" x14ac:dyDescent="0.3">
      <c r="A17" s="15"/>
      <c r="B17" s="21" t="s">
        <v>1455</v>
      </c>
      <c r="C17" s="30">
        <f t="shared" ref="C17:H17" si="0">+SUM(C5:C16)</f>
        <v>0</v>
      </c>
      <c r="D17" s="30">
        <f t="shared" si="0"/>
        <v>0</v>
      </c>
      <c r="E17" s="30">
        <f t="shared" si="0"/>
        <v>0</v>
      </c>
      <c r="F17" s="30">
        <f t="shared" si="0"/>
        <v>0</v>
      </c>
      <c r="G17" s="30">
        <f t="shared" si="0"/>
        <v>0</v>
      </c>
      <c r="H17" s="30">
        <f t="shared" si="0"/>
        <v>0</v>
      </c>
    </row>
    <row r="18" spans="1:8" ht="14.4" thickBot="1" x14ac:dyDescent="0.3"/>
    <row r="19" spans="1:8" x14ac:dyDescent="0.25">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25">
      <c r="A20" s="14">
        <v>140400</v>
      </c>
      <c r="B20" s="49" t="str">
        <f>PROPER(VLOOKUP($A20,cuc!$A$3:$AA$2089,B$3,FALSE))</f>
        <v xml:space="preserve">      Créditos De Vivienda - Con Libranza</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140500</v>
      </c>
      <c r="B21" s="49" t="str">
        <f>PROPER(VLOOKUP($A21,cuc!$A$3:$AA$2089,B$3,FALSE))</f>
        <v xml:space="preserve">      Créditos De Vivienda - Sin Libranza</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146905</v>
      </c>
      <c r="B22" s="49" t="str">
        <f>PROPER(VLOOKUP($A22,cuc!$A$3:$AA$2089,B$3,FALSE))</f>
        <v xml:space="preserve">         Categoría A Riesgo Normal, Vivienda</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146910</v>
      </c>
      <c r="B23" s="49" t="str">
        <f>PROPER(VLOOKUP($A23,cuc!$A$3:$AA$2089,B$3,FALSE))</f>
        <v xml:space="preserve">         Categoría B Riesgo Aceptable, Vivienda</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146915</v>
      </c>
      <c r="B24" s="49" t="str">
        <f>PROPER(VLOOKUP($A24,cuc!$A$3:$AA$2089,B$3,FALSE))</f>
        <v xml:space="preserve">         Categoría C Riesgo Apreciable, Vivienda</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146920</v>
      </c>
      <c r="B25" s="49" t="str">
        <f>PROPER(VLOOKUP($A25,cuc!$A$3:$AA$2089,B$3,FALSE))</f>
        <v xml:space="preserve">         Categoría D Riesgo Significativo, Vivienda</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146925</v>
      </c>
      <c r="B26" s="49" t="str">
        <f>PROPER(VLOOKUP($A26,cuc!$A$3:$AA$2089,B$3,FALSE))</f>
        <v xml:space="preserve">         Categoría E Riesgo De Incobrabilidad, Vivienda</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ht="14.4" thickBot="1" x14ac:dyDescent="0.3">
      <c r="A27" s="15"/>
      <c r="B27" s="19" t="s">
        <v>1456</v>
      </c>
      <c r="C27" s="31">
        <f t="shared" ref="C27:H27" si="2">SUM(C20:C26)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6"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9.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140800</v>
      </c>
      <c r="B5" s="22" t="str">
        <f>PROPER(VLOOKUP($A5,cuc!$A$3:$AA$2089,B$3,FALSE))</f>
        <v xml:space="preserve">      Deterioro Créditos De Vivienda (Cr)</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144500</v>
      </c>
      <c r="B6" s="22" t="str">
        <f>PROPER(VLOOKUP($A6,cuc!$A$3:$AA$2089,B$3,FALSE))</f>
        <v xml:space="preserve">      Deterioro CrÉditos De Consumo (Cr)</v>
      </c>
      <c r="C6" s="28">
        <f>VLOOKUP($A6,cuc!$A$3:$AA$2089,C$3,FALSE)</f>
        <v>2420234133.8600001</v>
      </c>
      <c r="D6" s="28">
        <f>VLOOKUP($A6,cuc!$A$3:$AA$2089,D$3,FALSE)</f>
        <v>2736590028</v>
      </c>
      <c r="E6" s="28">
        <f>VLOOKUP($A6,cuc!$A$3:$AA$2089,E$3,FALSE)</f>
        <v>2776479410</v>
      </c>
      <c r="F6" s="28">
        <f>VLOOKUP($A6,cuc!$A$3:$AA$2089,F$3,FALSE)</f>
        <v>4368014982</v>
      </c>
      <c r="G6" s="29">
        <f>VLOOKUP($A6,cuc!$A$3:$AA$2089,G$3,FALSE)</f>
        <v>6770518772</v>
      </c>
      <c r="H6" s="29">
        <f>VLOOKUP($A6,cuc!$A$3:$AA$2089,H$3,FALSE)</f>
        <v>6215937899</v>
      </c>
      <c r="I6" s="1" t="s">
        <v>1454</v>
      </c>
    </row>
    <row r="7" spans="1:30" x14ac:dyDescent="0.25">
      <c r="A7" s="14">
        <v>145100</v>
      </c>
      <c r="B7" s="22" t="str">
        <f>PROPER(VLOOKUP($A7,cuc!$A$3:$AA$2089,B$3,FALSE))</f>
        <v xml:space="preserve">      Deterioro Microcrédito Inmobiliario (Cr)</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145800</v>
      </c>
      <c r="B8" s="22" t="str">
        <f>PROPER(VLOOKUP($A8,cuc!$A$3:$AA$2089,B$3,FALSE))</f>
        <v xml:space="preserve">      Deterioro Microcrédito Empresarial (Cr)</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146500</v>
      </c>
      <c r="B9" s="22" t="str">
        <f>PROPER(VLOOKUP($A9,cuc!$A$3:$AA$2089,B$3,FALSE))</f>
        <v xml:space="preserve">      Deterioro CréDitos Comerciales (Cr)</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146800</v>
      </c>
      <c r="B10" s="22" t="str">
        <f>PROPER(VLOOKUP($A10,cuc!$A$3:$AA$2089,B$3,FALSE))</f>
        <v xml:space="preserve">      Deterioro General De Cartera De CrÉditos (Cr)</v>
      </c>
      <c r="C10" s="28">
        <f>VLOOKUP($A10,cuc!$A$3:$AA$2089,C$3,FALSE)</f>
        <v>2896289653.96</v>
      </c>
      <c r="D10" s="28">
        <f>VLOOKUP($A10,cuc!$A$3:$AA$2089,D$3,FALSE)</f>
        <v>3162243847.0300002</v>
      </c>
      <c r="E10" s="28">
        <f>VLOOKUP($A10,cuc!$A$3:$AA$2089,E$3,FALSE)</f>
        <v>3466872846.0300002</v>
      </c>
      <c r="F10" s="28">
        <f>VLOOKUP($A10,cuc!$A$3:$AA$2089,F$3,FALSE)</f>
        <v>3459911776.0300002</v>
      </c>
      <c r="G10" s="29">
        <f>VLOOKUP($A10,cuc!$A$3:$AA$2089,G$3,FALSE)</f>
        <v>4285926301.0300002</v>
      </c>
      <c r="H10" s="29">
        <f>VLOOKUP($A10,cuc!$A$3:$AA$2089,H$3,FALSE)</f>
        <v>4354042804.0299997</v>
      </c>
    </row>
    <row r="11" spans="1:30" x14ac:dyDescent="0.25">
      <c r="A11" s="14">
        <v>147100</v>
      </c>
      <c r="B11" s="22" t="str">
        <f>PROPER(VLOOKUP($A11,cuc!$A$3:$AA$2089,B$3,FALSE))</f>
        <v xml:space="preserve">      Deterioro CréDitos A Empleados (Cr)</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ht="14.4" thickBot="1" x14ac:dyDescent="0.3">
      <c r="A12" s="15"/>
      <c r="B12" s="21" t="s">
        <v>1458</v>
      </c>
      <c r="C12" s="30">
        <f t="shared" ref="C12:H12" si="0">+SUM(C5:C11)</f>
        <v>5316523787.8199997</v>
      </c>
      <c r="D12" s="30">
        <f t="shared" si="0"/>
        <v>5898833875.0300007</v>
      </c>
      <c r="E12" s="30">
        <f t="shared" si="0"/>
        <v>6243352256.0300007</v>
      </c>
      <c r="F12" s="30">
        <f t="shared" si="0"/>
        <v>7827926758.0300007</v>
      </c>
      <c r="G12" s="30">
        <f t="shared" si="0"/>
        <v>11056445073.030001</v>
      </c>
      <c r="H12" s="30">
        <f t="shared" si="0"/>
        <v>10569980703.029999</v>
      </c>
    </row>
    <row r="13" spans="1:30" ht="14.4" thickBot="1" x14ac:dyDescent="0.3"/>
    <row r="14" spans="1:30"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25">
      <c r="A15" s="14">
        <v>140400</v>
      </c>
      <c r="B15" s="49" t="str">
        <f>PROPER(VLOOKUP($A15,cuc!$A$3:$AA$2089,B$3,FALSE))</f>
        <v xml:space="preserve">      Créditos De Vivienda - Con Libranza</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30" x14ac:dyDescent="0.25">
      <c r="A16" s="14">
        <v>140500</v>
      </c>
      <c r="B16" s="49" t="str">
        <f>PROPER(VLOOKUP($A16,cuc!$A$3:$AA$2089,B$3,FALSE))</f>
        <v xml:space="preserve">      Créditos De Vivienda - Sin Libranza</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141100</v>
      </c>
      <c r="B17" s="49" t="str">
        <f>PROPER(VLOOKUP($A17,cuc!$A$3:$AA$2089,B$3,FALSE))</f>
        <v xml:space="preserve">      Créditos De Consumo, Garantía Admisible - Con Libranza</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141200</v>
      </c>
      <c r="B18" s="49" t="str">
        <f>PROPER(VLOOKUP($A18,cuc!$A$3:$AA$2089,B$3,FALSE))</f>
        <v xml:space="preserve">      Créditos De Consumo, Garantía Admisible - Sin Libranza</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144100</v>
      </c>
      <c r="B19" s="49" t="str">
        <f>PROPER(VLOOKUP($A19,cuc!$A$3:$AA$2089,B$3,FALSE))</f>
        <v xml:space="preserve">      Créditos De Consumo, Otras Garantías - Con Libranza</v>
      </c>
      <c r="C19" s="28">
        <f>VLOOKUP($A19,cuc!$A$3:$AA$2089,C$3,FALSE)</f>
        <v>144814482683.72</v>
      </c>
      <c r="D19" s="28">
        <f>VLOOKUP($A19,cuc!$A$3:$AA$2089,D$3,FALSE)</f>
        <v>158112192380.94</v>
      </c>
      <c r="E19" s="28">
        <f>VLOOKUP($A19,cuc!$A$3:$AA$2089,E$3,FALSE)</f>
        <v>173343642315.04999</v>
      </c>
      <c r="F19" s="28">
        <f>VLOOKUP($A19,cuc!$A$3:$AA$2089,F$3,FALSE)</f>
        <v>172995588812.39001</v>
      </c>
      <c r="G19" s="29">
        <f>VLOOKUP($A19,cuc!$A$3:$AA$2089,G$3,FALSE)</f>
        <v>214295086256.57001</v>
      </c>
      <c r="H19" s="29">
        <f>VLOOKUP($A19,cuc!$A$3:$AA$2089,H$3,FALSE)</f>
        <v>217702140160.07001</v>
      </c>
    </row>
    <row r="20" spans="1:8" x14ac:dyDescent="0.25">
      <c r="A20" s="14">
        <v>144200</v>
      </c>
      <c r="B20" s="49" t="str">
        <f>PROPER(VLOOKUP($A20,cuc!$A$3:$AA$2089,B$3,FALSE))</f>
        <v xml:space="preserve">      Créditos De Consumo, Otras Garantías - Sin Libranza</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145400</v>
      </c>
      <c r="B21" s="49" t="str">
        <f>PROPER(VLOOKUP($A21,cuc!$A$3:$AA$2089,B$3,FALSE))</f>
        <v xml:space="preserve">      Microcrédito Empresarial - Garantía Admisible</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144800</v>
      </c>
      <c r="B22" s="49" t="str">
        <f>PROPER(VLOOKUP($A22,cuc!$A$3:$AA$2089,B$3,FALSE))</f>
        <v xml:space="preserve">      Microcrédito Inmobiliario</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145500</v>
      </c>
      <c r="B23" s="49" t="str">
        <f>PROPER(VLOOKUP($A23,cuc!$A$3:$AA$2089,B$3,FALSE))</f>
        <v xml:space="preserve">      Microcrédito Empresarial - Otras Garantías</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146100</v>
      </c>
      <c r="B24" s="49" t="str">
        <f>PROPER(VLOOKUP($A24,cuc!$A$3:$AA$2089,B$3,FALSE))</f>
        <v xml:space="preserve">      Créditos Comerciales - Garantía Admisible</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146200</v>
      </c>
      <c r="B25" s="49" t="str">
        <f>PROPER(VLOOKUP($A25,cuc!$A$3:$AA$2089,B$3,FALSE))</f>
        <v xml:space="preserve">      Créditos Comerciales - Otras Garantías</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146900</v>
      </c>
      <c r="B26" s="49" t="str">
        <f>PROPER(VLOOKUP($A26,cuc!$A$3:$AA$2089,B$3,FALSE))</f>
        <v xml:space="preserve">      CréDitos A Empleados</v>
      </c>
      <c r="C26" s="28">
        <f>VLOOKUP($A26,cuc!$A$3:$AA$2089,C$3,FALSE)</f>
        <v>774659057</v>
      </c>
      <c r="D26" s="28">
        <f>VLOOKUP($A26,cuc!$A$3:$AA$2089,D$3,FALSE)</f>
        <v>786029151</v>
      </c>
      <c r="E26" s="28">
        <f>VLOOKUP($A26,cuc!$A$3:$AA$2089,E$3,FALSE)</f>
        <v>727701362</v>
      </c>
      <c r="F26" s="28">
        <f>VLOOKUP($A26,cuc!$A$3:$AA$2089,F$3,FALSE)</f>
        <v>772921526</v>
      </c>
      <c r="G26" s="29">
        <f>VLOOKUP($A26,cuc!$A$3:$AA$2089,G$3,FALSE)</f>
        <v>798520169</v>
      </c>
      <c r="H26" s="29">
        <f>VLOOKUP($A26,cuc!$A$3:$AA$2089,H$3,FALSE)</f>
        <v>783424928</v>
      </c>
    </row>
    <row r="27" spans="1:8" ht="14.4" thickBot="1" x14ac:dyDescent="0.3">
      <c r="A27" s="15"/>
      <c r="B27" s="19" t="s">
        <v>1870</v>
      </c>
      <c r="C27" s="31">
        <f t="shared" ref="C27:H27" si="2">SUM(C15:C26)</f>
        <v>145589141740.72</v>
      </c>
      <c r="D27" s="31">
        <f t="shared" si="2"/>
        <v>158898221531.94</v>
      </c>
      <c r="E27" s="31">
        <f t="shared" si="2"/>
        <v>174071343677.04999</v>
      </c>
      <c r="F27" s="31">
        <f t="shared" si="2"/>
        <v>173768510338.39001</v>
      </c>
      <c r="G27" s="51">
        <f t="shared" si="2"/>
        <v>215093606425.57001</v>
      </c>
      <c r="H27" s="51">
        <f t="shared" si="2"/>
        <v>218485565088.07001</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36</v>
      </c>
      <c r="C30" s="27">
        <f t="shared" ref="C30:H30" si="4">IFERROR(+C12/C27,0%)</f>
        <v>3.6517309768115867E-2</v>
      </c>
      <c r="D30" s="27">
        <f t="shared" si="4"/>
        <v>3.7123347373930679E-2</v>
      </c>
      <c r="E30" s="27">
        <f t="shared" si="4"/>
        <v>3.5866628729040714E-2</v>
      </c>
      <c r="F30" s="27">
        <f t="shared" si="4"/>
        <v>4.5048016713650829E-2</v>
      </c>
      <c r="G30" s="27">
        <f t="shared" si="4"/>
        <v>5.140294617197709E-2</v>
      </c>
      <c r="H30" s="27">
        <f t="shared" si="4"/>
        <v>4.8378393779787296E-2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4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144505</v>
      </c>
      <c r="B5" s="22" t="str">
        <f>PROPER(VLOOKUP($A5,cuc!$A$3:$AA$2089,B$3,FALSE))</f>
        <v xml:space="preserve">         Categoría A Riesgo Normal Garantía Admisible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144510</v>
      </c>
      <c r="B6" s="22" t="str">
        <f>PROPER(VLOOKUP($A6,cuc!$A$3:$AA$2089,B$3,FALSE))</f>
        <v xml:space="preserve">         Categoría A Riesgo Normal Otras Garantías</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144515</v>
      </c>
      <c r="B7" s="22" t="str">
        <f>PROPER(VLOOKUP($A7,cuc!$A$3:$AA$2089,B$3,FALSE))</f>
        <v xml:space="preserve">         Categoría B Riesgo Aceptable Garantía Admisible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144520</v>
      </c>
      <c r="B8" s="22" t="str">
        <f>PROPER(VLOOKUP($A8,cuc!$A$3:$AA$2089,B$3,FALSE))</f>
        <v xml:space="preserve">         Categoría B Riesgo Aceptable Otras Garantías</v>
      </c>
      <c r="C8" s="28">
        <f>VLOOKUP($A8,cuc!$A$3:$AA$2089,C$3,FALSE)</f>
        <v>152378113.56999999</v>
      </c>
      <c r="D8" s="28">
        <f>VLOOKUP($A8,cuc!$A$3:$AA$2089,D$3,FALSE)</f>
        <v>125062493</v>
      </c>
      <c r="E8" s="28">
        <f>VLOOKUP($A8,cuc!$A$3:$AA$2089,E$3,FALSE)</f>
        <v>160989034</v>
      </c>
      <c r="F8" s="28">
        <f>VLOOKUP($A8,cuc!$A$3:$AA$2089,F$3,FALSE)</f>
        <v>184779232</v>
      </c>
      <c r="G8" s="29">
        <f>VLOOKUP($A8,cuc!$A$3:$AA$2089,G$3,FALSE)</f>
        <v>166376173</v>
      </c>
      <c r="H8" s="29">
        <f>VLOOKUP($A8,cuc!$A$3:$AA$2089,H$3,FALSE)</f>
        <v>233452330</v>
      </c>
    </row>
    <row r="9" spans="1:30" x14ac:dyDescent="0.25">
      <c r="A9" s="14">
        <v>144525</v>
      </c>
      <c r="B9" s="22" t="str">
        <f>PROPER(VLOOKUP($A9,cuc!$A$3:$AA$2089,B$3,FALSE))</f>
        <v xml:space="preserve">         Categoría C Riesgo Apreciable Garantía Admisible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144530</v>
      </c>
      <c r="B10" s="22" t="str">
        <f>PROPER(VLOOKUP($A10,cuc!$A$3:$AA$2089,B$3,FALSE))</f>
        <v xml:space="preserve">         Categoría C Riesgo Apreciable Otras Garantías</v>
      </c>
      <c r="C10" s="28">
        <f>VLOOKUP($A10,cuc!$A$3:$AA$2089,C$3,FALSE)</f>
        <v>179700630.61000001</v>
      </c>
      <c r="D10" s="28">
        <f>VLOOKUP($A10,cuc!$A$3:$AA$2089,D$3,FALSE)</f>
        <v>163605921</v>
      </c>
      <c r="E10" s="28">
        <f>VLOOKUP($A10,cuc!$A$3:$AA$2089,E$3,FALSE)</f>
        <v>179951528</v>
      </c>
      <c r="F10" s="28">
        <f>VLOOKUP($A10,cuc!$A$3:$AA$2089,F$3,FALSE)</f>
        <v>315690249</v>
      </c>
      <c r="G10" s="29">
        <f>VLOOKUP($A10,cuc!$A$3:$AA$2089,G$3,FALSE)</f>
        <v>320216814</v>
      </c>
      <c r="H10" s="29">
        <f>VLOOKUP($A10,cuc!$A$3:$AA$2089,H$3,FALSE)</f>
        <v>161383786</v>
      </c>
    </row>
    <row r="11" spans="1:30" x14ac:dyDescent="0.25">
      <c r="A11" s="14">
        <v>144535</v>
      </c>
      <c r="B11" s="22" t="str">
        <f>PROPER(VLOOKUP($A11,cuc!$A$3:$AA$2089,B$3,FALSE))</f>
        <v xml:space="preserve">         Categoría D Riesgo Significativo Garantía Admisible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144540</v>
      </c>
      <c r="B12" s="22" t="str">
        <f>PROPER(VLOOKUP($A12,cuc!$A$3:$AA$2089,B$3,FALSE))</f>
        <v xml:space="preserve">         Categoría D Riesgo Significativo Otras Garantías</v>
      </c>
      <c r="C12" s="28">
        <f>VLOOKUP($A12,cuc!$A$3:$AA$2089,C$3,FALSE)</f>
        <v>633297250.04999995</v>
      </c>
      <c r="D12" s="28">
        <f>VLOOKUP($A12,cuc!$A$3:$AA$2089,D$3,FALSE)</f>
        <v>662962408</v>
      </c>
      <c r="E12" s="28">
        <f>VLOOKUP($A12,cuc!$A$3:$AA$2089,E$3,FALSE)</f>
        <v>488285992</v>
      </c>
      <c r="F12" s="28">
        <f>VLOOKUP($A12,cuc!$A$3:$AA$2089,F$3,FALSE)</f>
        <v>1016178694</v>
      </c>
      <c r="G12" s="29">
        <f>VLOOKUP($A12,cuc!$A$3:$AA$2089,G$3,FALSE)</f>
        <v>1301205204</v>
      </c>
      <c r="H12" s="29">
        <f>VLOOKUP($A12,cuc!$A$3:$AA$2089,H$3,FALSE)</f>
        <v>653144688</v>
      </c>
    </row>
    <row r="13" spans="1:30" x14ac:dyDescent="0.25">
      <c r="A13" s="14">
        <v>144545</v>
      </c>
      <c r="B13" s="22" t="str">
        <f>PROPER(VLOOKUP($A13,cuc!$A$3:$AA$2089,B$3,FALSE))</f>
        <v xml:space="preserve">         Categoría E Riesgo De Incobrabilidad Garantía Admisible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144550</v>
      </c>
      <c r="B14" s="22" t="str">
        <f>PROPER(VLOOKUP($A14,cuc!$A$3:$AA$2089,B$3,FALSE))</f>
        <v xml:space="preserve">         Categoría E Riesgo De Incobrabilidad Otras Garantías</v>
      </c>
      <c r="C14" s="28">
        <f>VLOOKUP($A14,cuc!$A$3:$AA$2089,C$3,FALSE)</f>
        <v>1454858139.6300001</v>
      </c>
      <c r="D14" s="28">
        <f>VLOOKUP($A14,cuc!$A$3:$AA$2089,D$3,FALSE)</f>
        <v>1784959206</v>
      </c>
      <c r="E14" s="28">
        <f>VLOOKUP($A14,cuc!$A$3:$AA$2089,E$3,FALSE)</f>
        <v>1947252856</v>
      </c>
      <c r="F14" s="28">
        <f>VLOOKUP($A14,cuc!$A$3:$AA$2089,F$3,FALSE)</f>
        <v>2851366807</v>
      </c>
      <c r="G14" s="29">
        <f>VLOOKUP($A14,cuc!$A$3:$AA$2089,G$3,FALSE)</f>
        <v>4982720581</v>
      </c>
      <c r="H14" s="29">
        <f>VLOOKUP($A14,cuc!$A$3:$AA$2089,H$3,FALSE)</f>
        <v>5167957095</v>
      </c>
    </row>
    <row r="15" spans="1:30" x14ac:dyDescent="0.25">
      <c r="A15" s="14">
        <v>147130</v>
      </c>
      <c r="B15" s="22" t="str">
        <f>PROPER(VLOOKUP($A15,cuc!$A$3:$AA$2089,B$3,FALSE))</f>
        <v xml:space="preserve">         Categoría A Riesgo Normal, Consumo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30" x14ac:dyDescent="0.25">
      <c r="A16" s="14">
        <v>147135</v>
      </c>
      <c r="B16" s="22" t="str">
        <f>PROPER(VLOOKUP($A16,cuc!$A$3:$AA$2089,B$3,FALSE))</f>
        <v xml:space="preserve">         Categoría B Riesgo Aceptable, Consumo</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147140</v>
      </c>
      <c r="B17" s="22" t="str">
        <f>PROPER(VLOOKUP($A17,cuc!$A$3:$AA$2089,B$3,FALSE))</f>
        <v xml:space="preserve">         Categoría C Riesgo Apreciable, Consumo</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147145</v>
      </c>
      <c r="B18" s="22" t="str">
        <f>PROPER(VLOOKUP($A18,cuc!$A$3:$AA$2089,B$3,FALSE))</f>
        <v xml:space="preserve">         Categoría D Riesgo Significativo, Consumo</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147150</v>
      </c>
      <c r="B19" s="22" t="str">
        <f>PROPER(VLOOKUP($A19,cuc!$A$3:$AA$2089,B$3,FALSE))</f>
        <v xml:space="preserve">         Categoría E Riesgo De Incobrabilidad, Consumo</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ht="14.4" thickBot="1" x14ac:dyDescent="0.3">
      <c r="A20" s="15"/>
      <c r="B20" s="21" t="s">
        <v>1459</v>
      </c>
      <c r="C20" s="30">
        <f t="shared" ref="C20:H20" si="0">+SUM(C5:C19)</f>
        <v>2420234133.8600001</v>
      </c>
      <c r="D20" s="30">
        <f t="shared" si="0"/>
        <v>2736590028</v>
      </c>
      <c r="E20" s="30">
        <f t="shared" si="0"/>
        <v>2776479410</v>
      </c>
      <c r="F20" s="30">
        <f t="shared" si="0"/>
        <v>4368014982</v>
      </c>
      <c r="G20" s="30">
        <f t="shared" si="0"/>
        <v>6770518772</v>
      </c>
      <c r="H20" s="30">
        <f t="shared" si="0"/>
        <v>6215937899</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25">
      <c r="A23" s="14">
        <v>141110</v>
      </c>
      <c r="B23" s="49" t="str">
        <f>PROPER(VLOOKUP($A23,cuc!$A$3:$AA$2089,B$3,FALSE))</f>
        <v xml:space="preserve">         Categoría B Riesgo Aceptable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141115</v>
      </c>
      <c r="B24" s="49" t="str">
        <f>PROPER(VLOOKUP($A24,cuc!$A$3:$AA$2089,B$3,FALSE))</f>
        <v xml:space="preserve">         Categoría C Riesgo Apreciable</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141120</v>
      </c>
      <c r="B25" s="49" t="str">
        <f>PROPER(VLOOKUP($A25,cuc!$A$3:$AA$2089,B$3,FALSE))</f>
        <v xml:space="preserve">         Categoría D Riesgo Significativo</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141125</v>
      </c>
      <c r="B26" s="49" t="str">
        <f>PROPER(VLOOKUP($A26,cuc!$A$3:$AA$2089,B$3,FALSE))</f>
        <v xml:space="preserve">         Categoría E Riesgo De Incobrabilidad</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141210</v>
      </c>
      <c r="B27" s="49" t="str">
        <f>PROPER(VLOOKUP($A27,cuc!$A$3:$AA$2089,B$3,FALSE))</f>
        <v xml:space="preserve">         Categoría B Riesgo Aceptable</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141215</v>
      </c>
      <c r="B28" s="49" t="str">
        <f>PROPER(VLOOKUP($A28,cuc!$A$3:$AA$2089,B$3,FALSE))</f>
        <v xml:space="preserve">         Categoría C Riesgo Apreciable</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141220</v>
      </c>
      <c r="B29" s="49" t="str">
        <f>PROPER(VLOOKUP($A29,cuc!$A$3:$AA$2089,B$3,FALSE))</f>
        <v xml:space="preserve">         Categoría D Riesgo Significativo</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141225</v>
      </c>
      <c r="B30" s="49" t="str">
        <f>PROPER(VLOOKUP($A30,cuc!$A$3:$AA$2089,B$3,FALSE))</f>
        <v xml:space="preserve">         Categoría E Riesgo De Incobrabilidad</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144110</v>
      </c>
      <c r="B31" s="49" t="str">
        <f>PROPER(VLOOKUP($A31,cuc!$A$3:$AA$2089,B$3,FALSE))</f>
        <v xml:space="preserve">         Categoría B Riesgo Aceptable</v>
      </c>
      <c r="C31" s="28">
        <f>VLOOKUP($A31,cuc!$A$3:$AA$2089,C$3,FALSE)</f>
        <v>2530041015.71</v>
      </c>
      <c r="D31" s="28">
        <f>VLOOKUP($A31,cuc!$A$3:$AA$2089,D$3,FALSE)</f>
        <v>1849107073</v>
      </c>
      <c r="E31" s="28">
        <f>VLOOKUP($A31,cuc!$A$3:$AA$2089,E$3,FALSE)</f>
        <v>2214757622.2399998</v>
      </c>
      <c r="F31" s="28">
        <f>VLOOKUP($A31,cuc!$A$3:$AA$2089,F$3,FALSE)</f>
        <v>2652652983</v>
      </c>
      <c r="G31" s="29">
        <f>VLOOKUP($A31,cuc!$A$3:$AA$2089,G$3,FALSE)</f>
        <v>2313175811</v>
      </c>
      <c r="H31" s="29">
        <f>VLOOKUP($A31,cuc!$A$3:$AA$2089,H$3,FALSE)</f>
        <v>3234249453</v>
      </c>
    </row>
    <row r="32" spans="1:8" x14ac:dyDescent="0.25">
      <c r="A32" s="14">
        <v>144115</v>
      </c>
      <c r="B32" s="49" t="str">
        <f>PROPER(VLOOKUP($A32,cuc!$A$3:$AA$2089,B$3,FALSE))</f>
        <v xml:space="preserve">         Categoría C Riesgo Apreciable</v>
      </c>
      <c r="C32" s="28">
        <f>VLOOKUP($A32,cuc!$A$3:$AA$2089,C$3,FALSE)</f>
        <v>1353291911.3199999</v>
      </c>
      <c r="D32" s="28">
        <f>VLOOKUP($A32,cuc!$A$3:$AA$2089,D$3,FALSE)</f>
        <v>1079422618.8</v>
      </c>
      <c r="E32" s="28">
        <f>VLOOKUP($A32,cuc!$A$3:$AA$2089,E$3,FALSE)</f>
        <v>1203768938</v>
      </c>
      <c r="F32" s="28">
        <f>VLOOKUP($A32,cuc!$A$3:$AA$2089,F$3,FALSE)</f>
        <v>2047414094</v>
      </c>
      <c r="G32" s="29">
        <f>VLOOKUP($A32,cuc!$A$3:$AA$2089,G$3,FALSE)</f>
        <v>2120282593</v>
      </c>
      <c r="H32" s="29">
        <f>VLOOKUP($A32,cuc!$A$3:$AA$2089,H$3,FALSE)</f>
        <v>1059081543</v>
      </c>
    </row>
    <row r="33" spans="1:8" x14ac:dyDescent="0.25">
      <c r="A33" s="14">
        <v>144120</v>
      </c>
      <c r="B33" s="49" t="str">
        <f>PROPER(VLOOKUP($A33,cuc!$A$3:$AA$2089,B$3,FALSE))</f>
        <v xml:space="preserve">         Categoría D Riesgo Significativo</v>
      </c>
      <c r="C33" s="28">
        <f>VLOOKUP($A33,cuc!$A$3:$AA$2089,C$3,FALSE)</f>
        <v>1912485685.48</v>
      </c>
      <c r="D33" s="28">
        <f>VLOOKUP($A33,cuc!$A$3:$AA$2089,D$3,FALSE)</f>
        <v>1698551223</v>
      </c>
      <c r="E33" s="28">
        <f>VLOOKUP($A33,cuc!$A$3:$AA$2089,E$3,FALSE)</f>
        <v>1332781505</v>
      </c>
      <c r="F33" s="28">
        <f>VLOOKUP($A33,cuc!$A$3:$AA$2089,F$3,FALSE)</f>
        <v>2626511526</v>
      </c>
      <c r="G33" s="29">
        <f>VLOOKUP($A33,cuc!$A$3:$AA$2089,G$3,FALSE)</f>
        <v>3412455495</v>
      </c>
      <c r="H33" s="29">
        <f>VLOOKUP($A33,cuc!$A$3:$AA$2089,H$3,FALSE)</f>
        <v>1699103515</v>
      </c>
    </row>
    <row r="34" spans="1:8" x14ac:dyDescent="0.25">
      <c r="A34" s="14">
        <v>144125</v>
      </c>
      <c r="B34" s="49" t="str">
        <f>PROPER(VLOOKUP($A34,cuc!$A$3:$AA$2089,B$3,FALSE))</f>
        <v xml:space="preserve">         Categoría E Riesgo De Incobrabilidad</v>
      </c>
      <c r="C34" s="28">
        <f>VLOOKUP($A34,cuc!$A$3:$AA$2089,C$3,FALSE)</f>
        <v>2387799601.1100001</v>
      </c>
      <c r="D34" s="28">
        <f>VLOOKUP($A34,cuc!$A$3:$AA$2089,D$3,FALSE)</f>
        <v>2658322106.7800002</v>
      </c>
      <c r="E34" s="28">
        <f>VLOOKUP($A34,cuc!$A$3:$AA$2089,E$3,FALSE)</f>
        <v>2746382326</v>
      </c>
      <c r="F34" s="28">
        <f>VLOOKUP($A34,cuc!$A$3:$AA$2089,F$3,FALSE)</f>
        <v>4334457407</v>
      </c>
      <c r="G34" s="29">
        <f>VLOOKUP($A34,cuc!$A$3:$AA$2089,G$3,FALSE)</f>
        <v>8005776761</v>
      </c>
      <c r="H34" s="29">
        <f>VLOOKUP($A34,cuc!$A$3:$AA$2089,H$3,FALSE)</f>
        <v>7108018711</v>
      </c>
    </row>
    <row r="35" spans="1:8" x14ac:dyDescent="0.25">
      <c r="A35" s="14">
        <v>144210</v>
      </c>
      <c r="B35" s="49" t="str">
        <f>PROPER(VLOOKUP($A35,cuc!$A$3:$AA$2089,B$3,FALSE))</f>
        <v xml:space="preserve">         Categoría B Riesgo Aceptable</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row>
    <row r="36" spans="1:8" x14ac:dyDescent="0.25">
      <c r="A36" s="14">
        <v>144215</v>
      </c>
      <c r="B36" s="49" t="str">
        <f>PROPER(VLOOKUP($A36,cuc!$A$3:$AA$2089,B$3,FALSE))</f>
        <v xml:space="preserve">         Categoría C Riesgo Apreciable</v>
      </c>
      <c r="C36" s="28">
        <f>VLOOKUP($A36,cuc!$A$3:$AA$2089,C$3,FALSE)</f>
        <v>0</v>
      </c>
      <c r="D36" s="28">
        <f>VLOOKUP($A36,cuc!$A$3:$AA$2089,D$3,FALSE)</f>
        <v>0</v>
      </c>
      <c r="E36" s="28">
        <f>VLOOKUP($A36,cuc!$A$3:$AA$2089,E$3,FALSE)</f>
        <v>0</v>
      </c>
      <c r="F36" s="28">
        <f>VLOOKUP($A36,cuc!$A$3:$AA$2089,F$3,FALSE)</f>
        <v>0</v>
      </c>
      <c r="G36" s="29">
        <f>VLOOKUP($A36,cuc!$A$3:$AA$2089,G$3,FALSE)</f>
        <v>0</v>
      </c>
      <c r="H36" s="29">
        <f>VLOOKUP($A36,cuc!$A$3:$AA$2089,H$3,FALSE)</f>
        <v>0</v>
      </c>
    </row>
    <row r="37" spans="1:8" x14ac:dyDescent="0.25">
      <c r="A37" s="14">
        <v>144220</v>
      </c>
      <c r="B37" s="49" t="str">
        <f>PROPER(VLOOKUP($A37,cuc!$A$3:$AA$2089,B$3,FALSE))</f>
        <v xml:space="preserve">         Categoría D Riesgo Significativo</v>
      </c>
      <c r="C37" s="28">
        <f>VLOOKUP($A37,cuc!$A$3:$AA$2089,C$3,FALSE)</f>
        <v>0</v>
      </c>
      <c r="D37" s="28">
        <f>VLOOKUP($A37,cuc!$A$3:$AA$2089,D$3,FALSE)</f>
        <v>0</v>
      </c>
      <c r="E37" s="28">
        <f>VLOOKUP($A37,cuc!$A$3:$AA$2089,E$3,FALSE)</f>
        <v>0</v>
      </c>
      <c r="F37" s="28">
        <f>VLOOKUP($A37,cuc!$A$3:$AA$2089,F$3,FALSE)</f>
        <v>0</v>
      </c>
      <c r="G37" s="29">
        <f>VLOOKUP($A37,cuc!$A$3:$AA$2089,G$3,FALSE)</f>
        <v>0</v>
      </c>
      <c r="H37" s="29">
        <f>VLOOKUP($A37,cuc!$A$3:$AA$2089,H$3,FALSE)</f>
        <v>0</v>
      </c>
    </row>
    <row r="38" spans="1:8" x14ac:dyDescent="0.25">
      <c r="A38" s="14">
        <v>144225</v>
      </c>
      <c r="B38" s="49" t="str">
        <f>PROPER(VLOOKUP($A38,cuc!$A$3:$AA$2089,B$3,FALSE))</f>
        <v xml:space="preserve">         Categoría E Riesgo De Incobrabilidad</v>
      </c>
      <c r="C38" s="28">
        <f>VLOOKUP($A38,cuc!$A$3:$AA$2089,C$3,FALSE)</f>
        <v>0</v>
      </c>
      <c r="D38" s="28">
        <f>VLOOKUP($A38,cuc!$A$3:$AA$2089,D$3,FALSE)</f>
        <v>0</v>
      </c>
      <c r="E38" s="28">
        <f>VLOOKUP($A38,cuc!$A$3:$AA$2089,E$3,FALSE)</f>
        <v>0</v>
      </c>
      <c r="F38" s="28">
        <f>VLOOKUP($A38,cuc!$A$3:$AA$2089,F$3,FALSE)</f>
        <v>0</v>
      </c>
      <c r="G38" s="29">
        <f>VLOOKUP($A38,cuc!$A$3:$AA$2089,G$3,FALSE)</f>
        <v>0</v>
      </c>
      <c r="H38" s="29">
        <f>VLOOKUP($A38,cuc!$A$3:$AA$2089,H$3,FALSE)</f>
        <v>0</v>
      </c>
    </row>
    <row r="39" spans="1:8" x14ac:dyDescent="0.25">
      <c r="A39" s="14">
        <v>146935</v>
      </c>
      <c r="B39" s="49" t="str">
        <f>PROPER(VLOOKUP($A39,cuc!$A$3:$AA$2089,B$3,FALSE))</f>
        <v xml:space="preserve">         Categoría B Riesgo Aceptable, Consumo</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row>
    <row r="40" spans="1:8" x14ac:dyDescent="0.25">
      <c r="A40" s="14">
        <v>146940</v>
      </c>
      <c r="B40" s="49" t="str">
        <f>PROPER(VLOOKUP($A40,cuc!$A$3:$AA$2089,B$3,FALSE))</f>
        <v xml:space="preserve">         Categoría C Riesgo Apreciable, Consumo</v>
      </c>
      <c r="C40" s="28">
        <f>VLOOKUP($A40,cuc!$A$3:$AA$2089,C$3,FALSE)</f>
        <v>0</v>
      </c>
      <c r="D40" s="28">
        <f>VLOOKUP($A40,cuc!$A$3:$AA$2089,D$3,FALSE)</f>
        <v>0</v>
      </c>
      <c r="E40" s="28">
        <f>VLOOKUP($A40,cuc!$A$3:$AA$2089,E$3,FALSE)</f>
        <v>0</v>
      </c>
      <c r="F40" s="28">
        <f>VLOOKUP($A40,cuc!$A$3:$AA$2089,F$3,FALSE)</f>
        <v>0</v>
      </c>
      <c r="G40" s="29">
        <f>VLOOKUP($A40,cuc!$A$3:$AA$2089,G$3,FALSE)</f>
        <v>0</v>
      </c>
      <c r="H40" s="29">
        <f>VLOOKUP($A40,cuc!$A$3:$AA$2089,H$3,FALSE)</f>
        <v>0</v>
      </c>
    </row>
    <row r="41" spans="1:8" x14ac:dyDescent="0.25">
      <c r="A41" s="14">
        <v>146945</v>
      </c>
      <c r="B41" s="49" t="str">
        <f>PROPER(VLOOKUP($A41,cuc!$A$3:$AA$2089,B$3,FALSE))</f>
        <v xml:space="preserve">         Categoría D Riesgo Significativo, Consumo</v>
      </c>
      <c r="C41" s="28">
        <f>VLOOKUP($A41,cuc!$A$3:$AA$2089,C$3,FALSE)</f>
        <v>0</v>
      </c>
      <c r="D41" s="28">
        <f>VLOOKUP($A41,cuc!$A$3:$AA$2089,D$3,FALSE)</f>
        <v>0</v>
      </c>
      <c r="E41" s="28">
        <f>VLOOKUP($A41,cuc!$A$3:$AA$2089,E$3,FALSE)</f>
        <v>0</v>
      </c>
      <c r="F41" s="28">
        <f>VLOOKUP($A41,cuc!$A$3:$AA$2089,F$3,FALSE)</f>
        <v>0</v>
      </c>
      <c r="G41" s="29">
        <f>VLOOKUP($A41,cuc!$A$3:$AA$2089,G$3,FALSE)</f>
        <v>0</v>
      </c>
      <c r="H41" s="29">
        <f>VLOOKUP($A41,cuc!$A$3:$AA$2089,H$3,FALSE)</f>
        <v>0</v>
      </c>
    </row>
    <row r="42" spans="1:8" x14ac:dyDescent="0.25">
      <c r="A42" s="14">
        <v>146950</v>
      </c>
      <c r="B42" s="49" t="str">
        <f>PROPER(VLOOKUP($A42,cuc!$A$3:$AA$2089,B$3,FALSE))</f>
        <v xml:space="preserve">         Categoría E Riesgo De Incobrabilidad, Consumo</v>
      </c>
      <c r="C42" s="28">
        <f>VLOOKUP($A42,cuc!$A$3:$AA$2089,C$3,FALSE)</f>
        <v>0</v>
      </c>
      <c r="D42" s="28">
        <f>VLOOKUP($A42,cuc!$A$3:$AA$2089,D$3,FALSE)</f>
        <v>0</v>
      </c>
      <c r="E42" s="28">
        <f>VLOOKUP($A42,cuc!$A$3:$AA$2089,E$3,FALSE)</f>
        <v>0</v>
      </c>
      <c r="F42" s="28">
        <f>VLOOKUP($A42,cuc!$A$3:$AA$2089,F$3,FALSE)</f>
        <v>0</v>
      </c>
      <c r="G42" s="29">
        <f>VLOOKUP($A42,cuc!$A$3:$AA$2089,G$3,FALSE)</f>
        <v>0</v>
      </c>
      <c r="H42" s="29">
        <f>VLOOKUP($A42,cuc!$A$3:$AA$2089,H$3,FALSE)</f>
        <v>0</v>
      </c>
    </row>
    <row r="43" spans="1:8" ht="14.4" thickBot="1" x14ac:dyDescent="0.3">
      <c r="A43" s="15"/>
      <c r="B43" s="19" t="s">
        <v>1460</v>
      </c>
      <c r="C43" s="31">
        <f t="shared" ref="C43:H43" si="2">SUM(C23:C42)</f>
        <v>8183618213.6200008</v>
      </c>
      <c r="D43" s="31">
        <f t="shared" si="2"/>
        <v>7285403021.5799999</v>
      </c>
      <c r="E43" s="31">
        <f t="shared" si="2"/>
        <v>7497690391.2399998</v>
      </c>
      <c r="F43" s="31">
        <f t="shared" si="2"/>
        <v>11661036010</v>
      </c>
      <c r="G43" s="51">
        <f t="shared" si="2"/>
        <v>15851690660</v>
      </c>
      <c r="H43" s="51">
        <f t="shared" si="2"/>
        <v>13100453222</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1461</v>
      </c>
      <c r="C46" s="27">
        <f t="shared" ref="C46:H46" si="4">IFERROR(+C20/C43,0%)</f>
        <v>0.29574132989635354</v>
      </c>
      <c r="D46" s="27">
        <f t="shared" si="4"/>
        <v>0.3756264437113474</v>
      </c>
      <c r="E46" s="27">
        <f t="shared" si="4"/>
        <v>0.37031129122695261</v>
      </c>
      <c r="F46" s="27">
        <f t="shared" si="4"/>
        <v>0.37458206785865161</v>
      </c>
      <c r="G46" s="27">
        <f t="shared" si="4"/>
        <v>0.42711650871945539</v>
      </c>
      <c r="H46" s="27">
        <f t="shared" si="4"/>
        <v>0.47448266053584937</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146505</v>
      </c>
      <c r="B5" s="22" t="str">
        <f>PROPER(VLOOKUP($A5,cuc!$A$3:$AA$2089,B$3,FALSE))</f>
        <v xml:space="preserve">         Categoría A Riesgo Normal Garantía Admisible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146510</v>
      </c>
      <c r="B6" s="22" t="str">
        <f>PROPER(VLOOKUP($A6,cuc!$A$3:$AA$2089,B$3,FALSE))</f>
        <v xml:space="preserve">         Categoría A Riesgo Normal Otras Garantías</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146515</v>
      </c>
      <c r="B7" s="22" t="str">
        <f>PROPER(VLOOKUP($A7,cuc!$A$3:$AA$2089,B$3,FALSE))</f>
        <v xml:space="preserve">         Categoría B Riesgo Aceptable Garantía Admisible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146520</v>
      </c>
      <c r="B8" s="22" t="str">
        <f>PROPER(VLOOKUP($A8,cuc!$A$3:$AA$2089,B$3,FALSE))</f>
        <v xml:space="preserve">         Categoría B Riesgo Aceptable Otras Garantías</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146525</v>
      </c>
      <c r="B9" s="22" t="str">
        <f>PROPER(VLOOKUP($A9,cuc!$A$3:$AA$2089,B$3,FALSE))</f>
        <v xml:space="preserve">         Categoría C Riesgo Apreciable Garantía Admisible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146530</v>
      </c>
      <c r="B10" s="22" t="str">
        <f>PROPER(VLOOKUP($A10,cuc!$A$3:$AA$2089,B$3,FALSE))</f>
        <v xml:space="preserve">         Categoría C Riesgo Apreciable Otras Garantías</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146535</v>
      </c>
      <c r="B11" s="22" t="str">
        <f>PROPER(VLOOKUP($A11,cuc!$A$3:$AA$2089,B$3,FALSE))</f>
        <v xml:space="preserve">         Categoría D Riesgo Significativo Garantía Admisible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146540</v>
      </c>
      <c r="B12" s="22" t="str">
        <f>PROPER(VLOOKUP($A12,cuc!$A$3:$AA$2089,B$3,FALSE))</f>
        <v xml:space="preserve">         Categoría D Riesgo Significativo Otras Garantías</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146545</v>
      </c>
      <c r="B13" s="22" t="str">
        <f>PROPER(VLOOKUP($A13,cuc!$A$3:$AA$2089,B$3,FALSE))</f>
        <v xml:space="preserve">         Categoría E Riesgo De Incobrabilidad Garantía Admisible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146550</v>
      </c>
      <c r="B14" s="22" t="str">
        <f>PROPER(VLOOKUP($A14,cuc!$A$3:$AA$2089,B$3,FALSE))</f>
        <v xml:space="preserve">         Categoría E Riesgo De Incobrabilidad Otras Garantías</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ht="14.4" thickBot="1" x14ac:dyDescent="0.3">
      <c r="A15" s="15"/>
      <c r="B15" s="21" t="s">
        <v>1463</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146110</v>
      </c>
      <c r="B18" s="49" t="str">
        <f>PROPER(VLOOKUP($A18,cuc!$A$3:$AA$2089,B$3,FALSE))</f>
        <v xml:space="preserve">         Categoría B Riesgo Aceptable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146115</v>
      </c>
      <c r="B19" s="49" t="str">
        <f>PROPER(VLOOKUP($A19,cuc!$A$3:$AA$2089,B$3,FALSE))</f>
        <v xml:space="preserve">         Categoría C Riesgo Apreciable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146120</v>
      </c>
      <c r="B20" s="49" t="str">
        <f>PROPER(VLOOKUP($A20,cuc!$A$3:$AA$2089,B$3,FALSE))</f>
        <v xml:space="preserve">         Categoría D Riesgo Significativo</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146125</v>
      </c>
      <c r="B21" s="49" t="str">
        <f>PROPER(VLOOKUP($A21,cuc!$A$3:$AA$2089,B$3,FALSE))</f>
        <v xml:space="preserve">         Categoría E Riesgo De Incobrabilidad</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146210</v>
      </c>
      <c r="B22" s="49" t="str">
        <f>PROPER(VLOOKUP($A22,cuc!$A$3:$AA$2089,B$3,FALSE))</f>
        <v xml:space="preserve">         Categoría B Riesgo Aceptable</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146215</v>
      </c>
      <c r="B23" s="49" t="str">
        <f>PROPER(VLOOKUP($A23,cuc!$A$3:$AA$2089,B$3,FALSE))</f>
        <v xml:space="preserve">         Categoría C Riesgo Apreciable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146220</v>
      </c>
      <c r="B24" s="49" t="str">
        <f>PROPER(VLOOKUP($A24,cuc!$A$3:$AA$2089,B$3,FALSE))</f>
        <v xml:space="preserve">         Categoría D Riesgo Significativo</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146225</v>
      </c>
      <c r="B25" s="49" t="str">
        <f>PROPER(VLOOKUP($A25,cuc!$A$3:$AA$2089,B$3,FALSE))</f>
        <v xml:space="preserve">         Categoría E Riesgo De Incobrabilidad</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ht="14.4" thickBot="1" x14ac:dyDescent="0.3">
      <c r="A26" s="15"/>
      <c r="B26" s="19" t="s">
        <v>1464</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1465</v>
      </c>
      <c r="B1" s="17" t="s">
        <v>54</v>
      </c>
      <c r="C1" s="17" t="s">
        <v>107</v>
      </c>
      <c r="D1" s="17" t="s">
        <v>80</v>
      </c>
      <c r="E1" s="17" t="s">
        <v>55</v>
      </c>
      <c r="G1" s="1"/>
      <c r="I1" s="1"/>
    </row>
    <row r="2" spans="1:30" s="33" customFormat="1" ht="39.6" thickBot="1" x14ac:dyDescent="0.3">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8.4" thickBot="1" x14ac:dyDescent="0.2">
      <c r="B3" s="9">
        <v>2</v>
      </c>
      <c r="C3" s="9">
        <v>3</v>
      </c>
      <c r="D3" s="9">
        <v>4</v>
      </c>
      <c r="E3" s="9">
        <v>5</v>
      </c>
      <c r="F3" s="9">
        <v>6</v>
      </c>
      <c r="G3" s="9">
        <v>7</v>
      </c>
      <c r="H3" s="9">
        <v>8</v>
      </c>
    </row>
    <row r="4" spans="1:30" x14ac:dyDescent="0.25">
      <c r="A4" s="11" t="s">
        <v>1466</v>
      </c>
      <c r="B4" s="20" t="s">
        <v>1408</v>
      </c>
      <c r="C4" s="12" t="s">
        <v>1411</v>
      </c>
      <c r="D4" s="12" t="s">
        <v>1412</v>
      </c>
      <c r="E4" s="12" t="s">
        <v>1413</v>
      </c>
      <c r="F4" s="12" t="s">
        <v>1414</v>
      </c>
      <c r="G4" s="12" t="s">
        <v>1415</v>
      </c>
      <c r="H4" s="12" t="s">
        <v>1890</v>
      </c>
    </row>
    <row r="5" spans="1:30" x14ac:dyDescent="0.25">
      <c r="A5" s="14">
        <v>145805</v>
      </c>
      <c r="B5" s="22" t="str">
        <f>PROPER(VLOOKUP($A5,cuc!$A$3:$AA$2089,B$3,FALSE))</f>
        <v xml:space="preserve">         Categoría A Riesgo Normal Garantía Admisible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145810</v>
      </c>
      <c r="B6" s="22" t="str">
        <f>PROPER(VLOOKUP($A6,cuc!$A$3:$AA$2089,B$3,FALSE))</f>
        <v xml:space="preserve">         Categoría A Riesgo Normal Otras Garantías</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145815</v>
      </c>
      <c r="B7" s="22" t="str">
        <f>PROPER(VLOOKUP($A7,cuc!$A$3:$AA$2089,B$3,FALSE))</f>
        <v xml:space="preserve">         Categoría B Riesgo Aceptable Garantía Admisible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145820</v>
      </c>
      <c r="B8" s="22" t="str">
        <f>PROPER(VLOOKUP($A8,cuc!$A$3:$AA$2089,B$3,FALSE))</f>
        <v xml:space="preserve">         Categoría B Riesgo Aceptable Otras Garantías</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145825</v>
      </c>
      <c r="B9" s="22" t="str">
        <f>PROPER(VLOOKUP($A9,cuc!$A$3:$AA$2089,B$3,FALSE))</f>
        <v xml:space="preserve">         Categoría C Riesgo Apreciable Garantía Admisible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145830</v>
      </c>
      <c r="B10" s="22" t="str">
        <f>PROPER(VLOOKUP($A10,cuc!$A$3:$AA$2089,B$3,FALSE))</f>
        <v xml:space="preserve">         Categoría C Riesgo Apreciable Otras Garantías</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145835</v>
      </c>
      <c r="B11" s="22" t="str">
        <f>PROPER(VLOOKUP($A11,cuc!$A$3:$AA$2089,B$3,FALSE))</f>
        <v xml:space="preserve">         Categoría D Riesgo Significativo Garantía Admisible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145840</v>
      </c>
      <c r="B12" s="22" t="str">
        <f>PROPER(VLOOKUP($A12,cuc!$A$3:$AA$2089,B$3,FALSE))</f>
        <v xml:space="preserve">         Categoría D Riesgo Significativo Otras Garantías</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145845</v>
      </c>
      <c r="B13" s="22" t="str">
        <f>PROPER(VLOOKUP($A13,cuc!$A$3:$AA$2089,B$3,FALSE))</f>
        <v xml:space="preserve">         Categoría E Riesgo De Incobrabilidad Garantía Admisible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145850</v>
      </c>
      <c r="B14" s="22" t="str">
        <f>PROPER(VLOOKUP($A14,cuc!$A$3:$AA$2089,B$3,FALSE))</f>
        <v xml:space="preserve">         Categoría E Riesgo De Incobrabilidad Otras Garantías</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145410</v>
      </c>
      <c r="B18" s="49" t="str">
        <f>PROPER(VLOOKUP($A18,cuc!$A$3:$AA$2089,B$3,FALSE))</f>
        <v xml:space="preserve">         Categoría B Riesgo Aceptable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145415</v>
      </c>
      <c r="B19" s="49" t="str">
        <f>PROPER(VLOOKUP($A19,cuc!$A$3:$AA$2089,B$3,FALSE))</f>
        <v xml:space="preserve">         Categoría C Riesgo Apreciable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145420</v>
      </c>
      <c r="B20" s="49" t="str">
        <f>PROPER(VLOOKUP($A20,cuc!$A$3:$AA$2089,B$3,FALSE))</f>
        <v xml:space="preserve">         Categoría D Riesgo Significativo</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145425</v>
      </c>
      <c r="B21" s="49" t="str">
        <f>PROPER(VLOOKUP($A21,cuc!$A$3:$AA$2089,B$3,FALSE))</f>
        <v xml:space="preserve">         Categoría E Riesgo De Incobrabilidad</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145510</v>
      </c>
      <c r="B22" s="49" t="str">
        <f>PROPER(VLOOKUP($A22,cuc!$A$3:$AA$2089,B$3,FALSE))</f>
        <v xml:space="preserve">         Categoría B Riesgo Aceptable</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145515</v>
      </c>
      <c r="B23" s="49" t="str">
        <f>PROPER(VLOOKUP($A23,cuc!$A$3:$AA$2089,B$3,FALSE))</f>
        <v xml:space="preserve">         Categoría C Riesgo Apreciable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145520</v>
      </c>
      <c r="B24" s="49" t="str">
        <f>PROPER(VLOOKUP($A24,cuc!$A$3:$AA$2089,B$3,FALSE))</f>
        <v xml:space="preserve">         Categoría D Riesgo Significativo</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145525</v>
      </c>
      <c r="B25" s="49" t="str">
        <f>PROPER(VLOOKUP($A25,cuc!$A$3:$AA$2089,B$3,FALSE))</f>
        <v xml:space="preserve">         Categoría E Riesgo De Incobrabilidad</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ht="14.4" thickBot="1" x14ac:dyDescent="0.3">
      <c r="A26" s="15"/>
      <c r="B26" s="19" t="s">
        <v>1468</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1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140805</v>
      </c>
      <c r="B5" s="22" t="str">
        <f>PROPER(VLOOKUP($A5,cuc!$A$3:$AA$2089,B$3,FALSE))</f>
        <v xml:space="preserve">         Categoría A Riesgo Normal</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140810</v>
      </c>
      <c r="B6" s="22" t="str">
        <f>PROPER(VLOOKUP($A6,cuc!$A$3:$AA$2089,B$3,FALSE))</f>
        <v xml:space="preserve">         Categoría B Riesgo Aceptable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140815</v>
      </c>
      <c r="B7" s="22" t="str">
        <f>PROPER(VLOOKUP($A7,cuc!$A$3:$AA$2089,B$3,FALSE))</f>
        <v xml:space="preserve">         Categoría C Riesgo Apreciable</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140820</v>
      </c>
      <c r="B8" s="22" t="str">
        <f>PROPER(VLOOKUP($A8,cuc!$A$3:$AA$2089,B$3,FALSE))</f>
        <v xml:space="preserve">         Categoría D Riesgo Significativo</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140825</v>
      </c>
      <c r="B9" s="22" t="str">
        <f>PROPER(VLOOKUP($A9,cuc!$A$3:$AA$2089,B$3,FALSE))</f>
        <v xml:space="preserve">         Categoría E Riesgo De Incobrabilidad</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147105</v>
      </c>
      <c r="B10" s="22" t="str">
        <f>PROPER(VLOOKUP($A10,cuc!$A$3:$AA$2089,B$3,FALSE))</f>
        <v xml:space="preserve">         Categoría A Riesgo Normal, Vivienda</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147110</v>
      </c>
      <c r="B11" s="22" t="str">
        <f>PROPER(VLOOKUP($A11,cuc!$A$3:$AA$2089,B$3,FALSE))</f>
        <v xml:space="preserve">         Categoría B Riesgo Aceptable, Vivienda</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147115</v>
      </c>
      <c r="B12" s="22" t="str">
        <f>PROPER(VLOOKUP($A12,cuc!$A$3:$AA$2089,B$3,FALSE))</f>
        <v xml:space="preserve">         Categoría C Riesgo Apreciable, Vivienda</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147120</v>
      </c>
      <c r="B13" s="22" t="str">
        <f>PROPER(VLOOKUP($A13,cuc!$A$3:$AA$2089,B$3,FALSE))</f>
        <v xml:space="preserve">         Categoría D Riesgo Significativo, Vivienda</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147125</v>
      </c>
      <c r="B14" s="22" t="str">
        <f>PROPER(VLOOKUP($A14,cuc!$A$3:$AA$2089,B$3,FALSE))</f>
        <v xml:space="preserve">         Categoría E Riesgo De Incobrabilidad, Vivienda</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140410</v>
      </c>
      <c r="B18" s="49" t="str">
        <f>PROPER(VLOOKUP($A18,cuc!$A$3:$AA$2089,B$3,FALSE))</f>
        <v xml:space="preserve">         Categoría B Riesgo Aceptable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140415</v>
      </c>
      <c r="B19" s="49" t="str">
        <f>PROPER(VLOOKUP($A19,cuc!$A$3:$AA$2089,B$3,FALSE))</f>
        <v xml:space="preserve">         Categoría C Riesgo Apreciable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140420</v>
      </c>
      <c r="B20" s="49" t="str">
        <f>PROPER(VLOOKUP($A20,cuc!$A$3:$AA$2089,B$3,FALSE))</f>
        <v xml:space="preserve">         Categoría D Riesgo Significativo</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140425</v>
      </c>
      <c r="B21" s="49" t="str">
        <f>PROPER(VLOOKUP($A21,cuc!$A$3:$AA$2089,B$3,FALSE))</f>
        <v xml:space="preserve">         Categoría E Riesgo De Incobrabilidad</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140510</v>
      </c>
      <c r="B22" s="49" t="str">
        <f>PROPER(VLOOKUP($A22,cuc!$A$3:$AA$2089,B$3,FALSE))</f>
        <v xml:space="preserve">         Categoría B Riesgo Aceptable</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140515</v>
      </c>
      <c r="B23" s="49" t="str">
        <f>PROPER(VLOOKUP($A23,cuc!$A$3:$AA$2089,B$3,FALSE))</f>
        <v xml:space="preserve">         Categoría C Riesgo Apreciable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140520</v>
      </c>
      <c r="B24" s="49" t="str">
        <f>PROPER(VLOOKUP($A24,cuc!$A$3:$AA$2089,B$3,FALSE))</f>
        <v xml:space="preserve">         Categoría D Riesgo Significativo</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140525</v>
      </c>
      <c r="B25" s="49" t="str">
        <f>PROPER(VLOOKUP($A25,cuc!$A$3:$AA$2089,B$3,FALSE))</f>
        <v xml:space="preserve">         Categoría E Riesgo De Incobrabilidad</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146910</v>
      </c>
      <c r="B26" s="49" t="str">
        <f>PROPER(VLOOKUP($A26,cuc!$A$3:$AA$2089,B$3,FALSE))</f>
        <v xml:space="preserve">         Categoría B Riesgo Aceptable, Vivienda</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146915</v>
      </c>
      <c r="B27" s="49" t="str">
        <f>PROPER(VLOOKUP($A27,cuc!$A$3:$AA$2089,B$3,FALSE))</f>
        <v xml:space="preserve">         Categoría C Riesgo Apreciable, Vivienda</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146920</v>
      </c>
      <c r="B28" s="49" t="str">
        <f>PROPER(VLOOKUP($A28,cuc!$A$3:$AA$2089,B$3,FALSE))</f>
        <v xml:space="preserve">         Categoría D Riesgo Significativo, Vivienda</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146925</v>
      </c>
      <c r="B29" s="49" t="str">
        <f>PROPER(VLOOKUP($A29,cuc!$A$3:$AA$2089,B$3,FALSE))</f>
        <v xml:space="preserve">         Categoría E Riesgo De Incobrabilidad, Vivienda</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ht="14.4" thickBot="1" x14ac:dyDescent="0.3">
      <c r="A30" s="15"/>
      <c r="B30" s="19" t="s">
        <v>1468</v>
      </c>
      <c r="C30" s="31">
        <f t="shared" ref="C30:H30" si="2">SUM(C18:C29)</f>
        <v>0</v>
      </c>
      <c r="D30" s="31">
        <f t="shared" si="2"/>
        <v>0</v>
      </c>
      <c r="E30" s="31">
        <f t="shared" si="2"/>
        <v>0</v>
      </c>
      <c r="F30" s="31">
        <f t="shared" si="2"/>
        <v>0</v>
      </c>
      <c r="G30" s="51">
        <f t="shared" si="2"/>
        <v>0</v>
      </c>
      <c r="H30" s="51">
        <f t="shared" si="2"/>
        <v>0</v>
      </c>
    </row>
    <row r="31" spans="1:8" ht="14.4" thickBot="1" x14ac:dyDescent="0.3"/>
    <row r="32" spans="1:8" x14ac:dyDescent="0.25">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25">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24" thickBot="1" x14ac:dyDescent="0.3">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PROPER(VLOOKUP($A5,cuc!$A$3:$AA$2089,B$3,FALSE))</f>
        <v xml:space="preserve">      Créditos De Vivienda - Con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140500</v>
      </c>
      <c r="B6" s="22" t="str">
        <f>PROPER(VLOOKUP($A6,cuc!$A$3:$AA$2089,B$3,FALSE))</f>
        <v xml:space="preserve">      Créditos De Vivienda - Sin Libranza</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141100</v>
      </c>
      <c r="B7" s="22" t="str">
        <f>PROPER(VLOOKUP($A7,cuc!$A$3:$AA$2089,B$3,FALSE))</f>
        <v xml:space="preserve">      Créditos De Consumo, Garantía Admisible - Con Libranza</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141200</v>
      </c>
      <c r="B8" s="22" t="str">
        <f>PROPER(VLOOKUP($A8,cuc!$A$3:$AA$2089,B$3,FALSE))</f>
        <v xml:space="preserve">      Créditos De Consumo, Garantía Admisible - Sin Libranza</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144100</v>
      </c>
      <c r="B9" s="22" t="str">
        <f>PROPER(VLOOKUP($A9,cuc!$A$3:$AA$2089,B$3,FALSE))</f>
        <v xml:space="preserve">      Créditos De Consumo, Otras Garantías - Con Libranza</v>
      </c>
      <c r="C9" s="28">
        <f>VLOOKUP($A9,cuc!$A$3:$AA$2089,C$3,FALSE)</f>
        <v>144814482683.72</v>
      </c>
      <c r="D9" s="28">
        <f>VLOOKUP($A9,cuc!$A$3:$AA$2089,D$3,FALSE)</f>
        <v>158112192380.94</v>
      </c>
      <c r="E9" s="28">
        <f>VLOOKUP($A9,cuc!$A$3:$AA$2089,E$3,FALSE)</f>
        <v>173343642315.04999</v>
      </c>
      <c r="F9" s="28">
        <f>VLOOKUP($A9,cuc!$A$3:$AA$2089,F$3,FALSE)</f>
        <v>172995588812.39001</v>
      </c>
      <c r="G9" s="29">
        <f>VLOOKUP($A9,cuc!$A$3:$AA$2089,G$3,FALSE)</f>
        <v>214295086256.57001</v>
      </c>
      <c r="H9" s="29">
        <f>VLOOKUP($A9,cuc!$A$3:$AA$2089,H$3,FALSE)</f>
        <v>217702140160.07001</v>
      </c>
    </row>
    <row r="10" spans="1:30" x14ac:dyDescent="0.25">
      <c r="A10" s="14">
        <v>144200</v>
      </c>
      <c r="B10" s="22" t="str">
        <f>PROPER(VLOOKUP($A10,cuc!$A$3:$AA$2089,B$3,FALSE))</f>
        <v xml:space="preserve">      Créditos De Consumo, Otras Garantías - Sin Libranza</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144800</v>
      </c>
      <c r="B11" s="22" t="str">
        <f>PROPER(VLOOKUP($A11,cuc!$A$3:$AA$2089,B$3,FALSE))</f>
        <v xml:space="preserve">      Microcrédito Inmobiliario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145400</v>
      </c>
      <c r="B12" s="22" t="str">
        <f>PROPER(VLOOKUP($A12,cuc!$A$3:$AA$2089,B$3,FALSE))</f>
        <v xml:space="preserve">      Microcrédito Empresarial - Garantía Admisible</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145500</v>
      </c>
      <c r="B13" s="22" t="str">
        <f>PROPER(VLOOKUP($A13,cuc!$A$3:$AA$2089,B$3,FALSE))</f>
        <v xml:space="preserve">      Microcrédito Empresarial - Otras Garantías</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146100</v>
      </c>
      <c r="B14" s="22" t="str">
        <f>PROPER(VLOOKUP($A14,cuc!$A$3:$AA$2089,B$3,FALSE))</f>
        <v xml:space="preserve">      Créditos Comerciales - Garantía Admisible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x14ac:dyDescent="0.25">
      <c r="A15" s="14">
        <v>146200</v>
      </c>
      <c r="B15" s="22" t="str">
        <f>PROPER(VLOOKUP($A15,cuc!$A$3:$AA$2089,B$3,FALSE))</f>
        <v xml:space="preserve">      Créditos Comerciales - Otras Garantías</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30" x14ac:dyDescent="0.25">
      <c r="A16" s="14">
        <v>146900</v>
      </c>
      <c r="B16" s="22" t="str">
        <f>PROPER(VLOOKUP($A16,cuc!$A$3:$AA$2089,B$3,FALSE))</f>
        <v xml:space="preserve">      CréDitos A Empleados</v>
      </c>
      <c r="C16" s="28">
        <f>VLOOKUP($A16,cuc!$A$3:$AA$2089,C$3,FALSE)</f>
        <v>774659057</v>
      </c>
      <c r="D16" s="28">
        <f>VLOOKUP($A16,cuc!$A$3:$AA$2089,D$3,FALSE)</f>
        <v>786029151</v>
      </c>
      <c r="E16" s="28">
        <f>VLOOKUP($A16,cuc!$A$3:$AA$2089,E$3,FALSE)</f>
        <v>727701362</v>
      </c>
      <c r="F16" s="28">
        <f>VLOOKUP($A16,cuc!$A$3:$AA$2089,F$3,FALSE)</f>
        <v>772921526</v>
      </c>
      <c r="G16" s="29">
        <f>VLOOKUP($A16,cuc!$A$3:$AA$2089,G$3,FALSE)</f>
        <v>798520169</v>
      </c>
      <c r="H16" s="29">
        <f>VLOOKUP($A16,cuc!$A$3:$AA$2089,H$3,FALSE)</f>
        <v>783424928</v>
      </c>
    </row>
    <row r="17" spans="1:8" ht="14.4" thickBot="1" x14ac:dyDescent="0.3">
      <c r="A17" s="15"/>
      <c r="B17" s="21" t="s">
        <v>1472</v>
      </c>
      <c r="C17" s="30">
        <f t="shared" ref="C17:H17" si="0">+SUM(C5:C16)</f>
        <v>145589141740.72</v>
      </c>
      <c r="D17" s="30">
        <f t="shared" si="0"/>
        <v>158898221531.94</v>
      </c>
      <c r="E17" s="30">
        <f t="shared" si="0"/>
        <v>174071343677.04999</v>
      </c>
      <c r="F17" s="30">
        <f t="shared" si="0"/>
        <v>173768510338.39001</v>
      </c>
      <c r="G17" s="30">
        <f t="shared" si="0"/>
        <v>215093606425.57001</v>
      </c>
      <c r="H17" s="30">
        <f t="shared" si="0"/>
        <v>218485565088.07001</v>
      </c>
    </row>
    <row r="20" spans="1:8" ht="14.4" thickBot="1" x14ac:dyDescent="0.3"/>
    <row r="21" spans="1:8" x14ac:dyDescent="0.25">
      <c r="B21" s="20" t="s">
        <v>1408</v>
      </c>
      <c r="C21" s="12" t="str">
        <f>+D4</f>
        <v>Año 17</v>
      </c>
      <c r="D21" s="12" t="str">
        <f>+E4</f>
        <v>Año 18</v>
      </c>
      <c r="E21" s="12" t="str">
        <f>+F4</f>
        <v>Año 19</v>
      </c>
      <c r="F21" s="12" t="str">
        <f>+G4</f>
        <v>Año 20</v>
      </c>
      <c r="G21" s="12" t="str">
        <f>+H4</f>
        <v>Año 21</v>
      </c>
    </row>
    <row r="22" spans="1:8" x14ac:dyDescent="0.25">
      <c r="B22" s="10" t="s">
        <v>1473</v>
      </c>
      <c r="C22" s="27">
        <f>IFERROR(+D17/C17-1,0%)</f>
        <v>9.1415332435451635E-2</v>
      </c>
      <c r="D22" s="27">
        <f t="shared" ref="D22:G22" si="1">IFERROR(+E17/D17-1,0%)</f>
        <v>9.5489565577422386E-2</v>
      </c>
      <c r="E22" s="27">
        <f t="shared" si="1"/>
        <v>-1.7397081694378036E-3</v>
      </c>
      <c r="F22" s="27">
        <f t="shared" si="1"/>
        <v>0.23781694397163866</v>
      </c>
      <c r="G22" s="27">
        <f t="shared" si="1"/>
        <v>1.5769686132784955E-2</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141200</v>
      </c>
      <c r="B5" s="22" t="str">
        <f>PROPER(VLOOKUP($A5,cuc!$A$3:$AA$2089,B$3,FALSE))</f>
        <v xml:space="preserve">      Créditos De Consumo, Garantía Admisible - Sin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144200</v>
      </c>
      <c r="B6" s="22" t="str">
        <f>PROPER(VLOOKUP($A6,cuc!$A$3:$AA$2089,B$3,FALSE))</f>
        <v xml:space="preserve">      Créditos De Consumo, Otras Garantías - Sin Libranza</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ht="14.4" thickBot="1" x14ac:dyDescent="0.3">
      <c r="A7" s="15"/>
      <c r="B7" s="21" t="s">
        <v>1474</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1475</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141100</v>
      </c>
      <c r="B5" s="22" t="str">
        <f>PROPER(VLOOKUP($A5,cuc!$A$3:$AA$2089,B$3,FALSE))</f>
        <v xml:space="preserve">      Créditos De Consumo, Garantía Admisible - Con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144100</v>
      </c>
      <c r="B6" s="22" t="str">
        <f>PROPER(VLOOKUP($A6,cuc!$A$3:$AA$2089,B$3,FALSE))</f>
        <v xml:space="preserve">      Créditos De Consumo, Otras Garantías - Con Libranza</v>
      </c>
      <c r="C6" s="28">
        <f>VLOOKUP($A6,cuc!$A$3:$AA$2089,C$3,FALSE)</f>
        <v>144814482683.72</v>
      </c>
      <c r="D6" s="28">
        <f>VLOOKUP($A6,cuc!$A$3:$AA$2089,D$3,FALSE)</f>
        <v>158112192380.94</v>
      </c>
      <c r="E6" s="28">
        <f>VLOOKUP($A6,cuc!$A$3:$AA$2089,E$3,FALSE)</f>
        <v>173343642315.04999</v>
      </c>
      <c r="F6" s="28">
        <f>VLOOKUP($A6,cuc!$A$3:$AA$2089,F$3,FALSE)</f>
        <v>172995588812.39001</v>
      </c>
      <c r="G6" s="29">
        <f>VLOOKUP($A6,cuc!$A$3:$AA$2089,G$3,FALSE)</f>
        <v>214295086256.57001</v>
      </c>
      <c r="H6" s="29">
        <f>VLOOKUP($A6,cuc!$A$3:$AA$2089,H$3,FALSE)</f>
        <v>217702140160.07001</v>
      </c>
      <c r="X6" s="1">
        <v>140400</v>
      </c>
      <c r="Y6" s="1">
        <v>140500</v>
      </c>
      <c r="Z6" s="1">
        <v>146905</v>
      </c>
      <c r="AA6" s="1">
        <v>146910</v>
      </c>
      <c r="AB6" s="1">
        <v>146915</v>
      </c>
      <c r="AC6" s="1">
        <v>146920</v>
      </c>
      <c r="AD6" s="1">
        <v>146925</v>
      </c>
    </row>
    <row r="7" spans="1:30" x14ac:dyDescent="0.25">
      <c r="A7" s="14">
        <v>146930</v>
      </c>
      <c r="B7" s="22" t="str">
        <f>PROPER(VLOOKUP($A7,cuc!$A$3:$AA$2089,B$3,FALSE))</f>
        <v xml:space="preserve">         Categoría A Riesgo Normal, Consumo</v>
      </c>
      <c r="C7" s="28">
        <f>VLOOKUP($A7,cuc!$A$3:$AA$2089,C$3,FALSE)</f>
        <v>774659057</v>
      </c>
      <c r="D7" s="28">
        <f>VLOOKUP($A7,cuc!$A$3:$AA$2089,D$3,FALSE)</f>
        <v>786029151</v>
      </c>
      <c r="E7" s="28">
        <f>VLOOKUP($A7,cuc!$A$3:$AA$2089,E$3,FALSE)</f>
        <v>727701362</v>
      </c>
      <c r="F7" s="28">
        <f>VLOOKUP($A7,cuc!$A$3:$AA$2089,F$3,FALSE)</f>
        <v>772921526</v>
      </c>
      <c r="G7" s="29">
        <f>VLOOKUP($A7,cuc!$A$3:$AA$2089,G$3,FALSE)</f>
        <v>798520169</v>
      </c>
      <c r="H7" s="29">
        <f>VLOOKUP($A7,cuc!$A$3:$AA$2089,H$3,FALSE)</f>
        <v>783424928</v>
      </c>
      <c r="X7" s="1">
        <v>140400</v>
      </c>
      <c r="Y7" s="1">
        <v>140500</v>
      </c>
      <c r="Z7" s="1">
        <v>146905</v>
      </c>
      <c r="AA7" s="1">
        <v>146910</v>
      </c>
      <c r="AB7" s="1">
        <v>146915</v>
      </c>
      <c r="AC7" s="1">
        <v>146920</v>
      </c>
      <c r="AD7" s="1">
        <v>146925</v>
      </c>
    </row>
    <row r="8" spans="1:30" x14ac:dyDescent="0.25">
      <c r="A8" s="14">
        <v>146935</v>
      </c>
      <c r="B8" s="22" t="str">
        <f>PROPER(VLOOKUP($A8,cuc!$A$3:$AA$2089,B$3,FALSE))</f>
        <v xml:space="preserve">         Categoría B Riesgo Aceptable, Consumo</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146940</v>
      </c>
      <c r="B9" s="22" t="str">
        <f>PROPER(VLOOKUP($A9,cuc!$A$3:$AA$2089,B$3,FALSE))</f>
        <v xml:space="preserve">         Categoría C Riesgo Apreciable, Consumo</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146945</v>
      </c>
      <c r="B10" s="22" t="str">
        <f>PROPER(VLOOKUP($A10,cuc!$A$3:$AA$2089,B$3,FALSE))</f>
        <v xml:space="preserve">         Categoría D Riesgo Significativo, Consumo</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146950</v>
      </c>
      <c r="B11" s="22" t="str">
        <f>PROPER(VLOOKUP($A11,cuc!$A$3:$AA$2089,B$3,FALSE))</f>
        <v xml:space="preserve">         Categoría E Riesgo De Incobrabilidad, Consumo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ht="14.4" thickBot="1" x14ac:dyDescent="0.3">
      <c r="A12" s="15"/>
      <c r="B12" s="21" t="s">
        <v>1476</v>
      </c>
      <c r="C12" s="30">
        <f t="shared" ref="C12:H12" si="0">+SUM(C5:C11)</f>
        <v>145589141740.72</v>
      </c>
      <c r="D12" s="30">
        <f t="shared" si="0"/>
        <v>158898221531.94</v>
      </c>
      <c r="E12" s="30">
        <f t="shared" si="0"/>
        <v>174071343677.04999</v>
      </c>
      <c r="F12" s="30">
        <f t="shared" si="0"/>
        <v>173768510338.39001</v>
      </c>
      <c r="G12" s="30">
        <f t="shared" si="0"/>
        <v>215093606425.57001</v>
      </c>
      <c r="H12" s="30">
        <f t="shared" si="0"/>
        <v>218485565088.07001</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1475</v>
      </c>
      <c r="C16" s="27">
        <f>IFERROR(+D12/C12-1,0)</f>
        <v>9.1415332435451635E-2</v>
      </c>
      <c r="D16" s="27">
        <f t="shared" ref="D16:G16" si="1">IFERROR(+E12/D12-1,0)</f>
        <v>9.5489565577422386E-2</v>
      </c>
      <c r="E16" s="27">
        <f t="shared" si="1"/>
        <v>-1.7397081694378036E-3</v>
      </c>
      <c r="F16" s="27">
        <f t="shared" si="1"/>
        <v>0.23781694397163866</v>
      </c>
      <c r="G16" s="27">
        <f t="shared" si="1"/>
        <v>1.5769686132784955E-2</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146100</v>
      </c>
      <c r="B5" s="22" t="str">
        <f>PROPER(VLOOKUP($A5,cuc!$A$3:$AA$2089,B$3,FALSE))</f>
        <v xml:space="preserve">      Créditos Comerciales - Garantía Admisible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146200</v>
      </c>
      <c r="B6" s="22" t="str">
        <f>PROPER(VLOOKUP($A6,cuc!$A$3:$AA$2089,B$3,FALSE))</f>
        <v xml:space="preserve">      Créditos Comerciales - Otras Garantías</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ht="14.4" thickBot="1" x14ac:dyDescent="0.3">
      <c r="A7" s="15"/>
      <c r="B7" s="21" t="s">
        <v>1477</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144800</v>
      </c>
      <c r="B5" s="22" t="str">
        <f>PROPER(VLOOKUP($A5,cuc!$A$3:$AA$2089,B$3,FALSE))</f>
        <v xml:space="preserve">      Microcrédito Inmobiliario</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145400</v>
      </c>
      <c r="B6" s="22" t="str">
        <f>PROPER(VLOOKUP($A6,cuc!$A$3:$AA$2089,B$3,FALSE))</f>
        <v xml:space="preserve">      Microcrédito Empresarial - Garantía Admisible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145500</v>
      </c>
      <c r="B7" s="22" t="str">
        <f>PROPER(VLOOKUP($A7,cuc!$A$3:$AA$2089,B$3,FALSE))</f>
        <v xml:space="preserve">      Microcrédito Empresarial - Otras Garantías</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ht="14.4" thickBot="1" x14ac:dyDescent="0.3">
      <c r="A8" s="15"/>
      <c r="B8" s="21" t="s">
        <v>1479</v>
      </c>
      <c r="C8" s="30">
        <f t="shared" ref="C8:H8" si="0">+SUM(C5:C7)</f>
        <v>0</v>
      </c>
      <c r="D8" s="30">
        <f t="shared" si="0"/>
        <v>0</v>
      </c>
      <c r="E8" s="30">
        <f t="shared" si="0"/>
        <v>0</v>
      </c>
      <c r="F8" s="30">
        <f t="shared" si="0"/>
        <v>0</v>
      </c>
      <c r="G8" s="30">
        <f t="shared" si="0"/>
        <v>0</v>
      </c>
      <c r="H8" s="30">
        <f t="shared" si="0"/>
        <v>0</v>
      </c>
    </row>
    <row r="10" spans="1:30" ht="14.4" thickBot="1" x14ac:dyDescent="0.3"/>
    <row r="11" spans="1:30" x14ac:dyDescent="0.25">
      <c r="B11" s="20" t="s">
        <v>1408</v>
      </c>
      <c r="C11" s="12" t="str">
        <f>+D4</f>
        <v>Año 17</v>
      </c>
      <c r="D11" s="12" t="str">
        <f>+E4</f>
        <v>Año 18</v>
      </c>
      <c r="E11" s="12" t="str">
        <f>+F4</f>
        <v>Año 19</v>
      </c>
      <c r="F11" s="12" t="str">
        <f>+G4</f>
        <v>Año 20</v>
      </c>
      <c r="G11" s="12" t="str">
        <f>+H4</f>
        <v>Año 21</v>
      </c>
    </row>
    <row r="12" spans="1:30" x14ac:dyDescent="0.25">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PROPER(VLOOKUP($A5,cuc!$A$3:$AA$2089,B$3,FALSE))</f>
        <v xml:space="preserve">      Créditos De Vivienda - Con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140500</v>
      </c>
      <c r="B6" s="22" t="str">
        <f>PROPER(VLOOKUP($A6,cuc!$A$3:$AA$2089,B$3,FALSE))</f>
        <v xml:space="preserve">      Créditos De Vivienda - Sin Libranza</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146905</v>
      </c>
      <c r="B7" s="22" t="str">
        <f>PROPER(VLOOKUP($A7,cuc!$A$3:$AA$2089,B$3,FALSE))</f>
        <v xml:space="preserve">         Categoría A Riesgo Normal, Vivienda</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146910</v>
      </c>
      <c r="B8" s="22" t="str">
        <f>PROPER(VLOOKUP($A8,cuc!$A$3:$AA$2089,B$3,FALSE))</f>
        <v xml:space="preserve">         Categoría B Riesgo Aceptable, Vivienda</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146915</v>
      </c>
      <c r="B9" s="22" t="str">
        <f>PROPER(VLOOKUP($A9,cuc!$A$3:$AA$2089,B$3,FALSE))</f>
        <v xml:space="preserve">         Categoría C Riesgo Apreciable, Vivienda</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146920</v>
      </c>
      <c r="B10" s="22" t="str">
        <f>PROPER(VLOOKUP($A10,cuc!$A$3:$AA$2089,B$3,FALSE))</f>
        <v xml:space="preserve">         Categoría D Riesgo Significativo, Vivienda</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146925</v>
      </c>
      <c r="B11" s="22" t="str">
        <f>PROPER(VLOOKUP($A11,cuc!$A$3:$AA$2089,B$3,FALSE))</f>
        <v xml:space="preserve">         Categoría E Riesgo De Incobrabilidad, Vivienda</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ht="14.4" thickBot="1" x14ac:dyDescent="0.3">
      <c r="A12" s="15"/>
      <c r="B12" s="21" t="s">
        <v>1480</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43"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140415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140420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140425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140510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140515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140520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x14ac:dyDescent="0.25">
      <c r="A12" s="14">
        <v>140525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c r="X12" s="1">
        <v>140400</v>
      </c>
      <c r="Y12" s="1">
        <v>140500</v>
      </c>
      <c r="Z12" s="1">
        <v>146905</v>
      </c>
      <c r="AA12" s="1">
        <v>146910</v>
      </c>
      <c r="AB12" s="1">
        <v>146915</v>
      </c>
      <c r="AC12" s="1">
        <v>146920</v>
      </c>
      <c r="AD12" s="1">
        <v>146925</v>
      </c>
    </row>
    <row r="13" spans="1:30" x14ac:dyDescent="0.25">
      <c r="A13" s="14">
        <v>141110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c r="X13" s="1">
        <v>140400</v>
      </c>
      <c r="Y13" s="1">
        <v>140500</v>
      </c>
      <c r="Z13" s="1">
        <v>146905</v>
      </c>
      <c r="AA13" s="1">
        <v>146910</v>
      </c>
      <c r="AB13" s="1">
        <v>146915</v>
      </c>
      <c r="AC13" s="1">
        <v>146920</v>
      </c>
      <c r="AD13" s="1">
        <v>146925</v>
      </c>
    </row>
    <row r="14" spans="1:30" x14ac:dyDescent="0.25">
      <c r="A14" s="14">
        <v>141115</v>
      </c>
      <c r="B14" s="22" t="str">
        <f>PROPER(VLOOKUP($A14,cuc!$A$3:$AA$2089,B$3,FALSE))</f>
        <v xml:space="preserve">         Categoría C Riesgo Apreciable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c r="X14" s="1">
        <v>140400</v>
      </c>
      <c r="Y14" s="1">
        <v>140500</v>
      </c>
      <c r="Z14" s="1">
        <v>146905</v>
      </c>
      <c r="AA14" s="1">
        <v>146910</v>
      </c>
      <c r="AB14" s="1">
        <v>146915</v>
      </c>
      <c r="AC14" s="1">
        <v>146920</v>
      </c>
      <c r="AD14" s="1">
        <v>146925</v>
      </c>
    </row>
    <row r="15" spans="1:30" x14ac:dyDescent="0.25">
      <c r="A15" s="14">
        <v>141120</v>
      </c>
      <c r="B15" s="22" t="str">
        <f>PROPER(VLOOKUP($A15,cuc!$A$3:$AA$2089,B$3,FALSE))</f>
        <v xml:space="preserve">         Categoría D Riesgo Significativo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c r="X15" s="1">
        <v>140400</v>
      </c>
      <c r="Y15" s="1">
        <v>140500</v>
      </c>
      <c r="Z15" s="1">
        <v>146905</v>
      </c>
      <c r="AA15" s="1">
        <v>146910</v>
      </c>
      <c r="AB15" s="1">
        <v>146915</v>
      </c>
      <c r="AC15" s="1">
        <v>146920</v>
      </c>
      <c r="AD15" s="1">
        <v>146925</v>
      </c>
    </row>
    <row r="16" spans="1:30" x14ac:dyDescent="0.25">
      <c r="A16" s="14">
        <v>141125</v>
      </c>
      <c r="B16" s="22" t="str">
        <f>PROPER(VLOOKUP($A16,cuc!$A$3:$AA$2089,B$3,FALSE))</f>
        <v xml:space="preserve">         Categoría E Riesgo De Incobrabilidad</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c r="X16" s="1">
        <v>140400</v>
      </c>
      <c r="Y16" s="1">
        <v>140500</v>
      </c>
      <c r="Z16" s="1">
        <v>146905</v>
      </c>
      <c r="AA16" s="1">
        <v>146910</v>
      </c>
      <c r="AB16" s="1">
        <v>146915</v>
      </c>
      <c r="AC16" s="1">
        <v>146920</v>
      </c>
      <c r="AD16" s="1">
        <v>146925</v>
      </c>
    </row>
    <row r="17" spans="1:30" x14ac:dyDescent="0.25">
      <c r="A17" s="14">
        <v>141210</v>
      </c>
      <c r="B17" s="22" t="str">
        <f>PROPER(VLOOKUP($A17,cuc!$A$3:$AA$2089,B$3,FALSE))</f>
        <v xml:space="preserve">         Categoría B Riesgo Aceptable</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c r="X17" s="1">
        <v>140400</v>
      </c>
      <c r="Y17" s="1">
        <v>140500</v>
      </c>
      <c r="Z17" s="1">
        <v>146905</v>
      </c>
      <c r="AA17" s="1">
        <v>146910</v>
      </c>
      <c r="AB17" s="1">
        <v>146915</v>
      </c>
      <c r="AC17" s="1">
        <v>146920</v>
      </c>
      <c r="AD17" s="1">
        <v>146925</v>
      </c>
    </row>
    <row r="18" spans="1:30" x14ac:dyDescent="0.25">
      <c r="A18" s="14">
        <v>141215</v>
      </c>
      <c r="B18" s="22" t="str">
        <f>PROPER(VLOOKUP($A18,cuc!$A$3:$AA$2089,B$3,FALSE))</f>
        <v xml:space="preserve">         Categoría C Riesgo Apreciable</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c r="X18" s="1">
        <v>140400</v>
      </c>
      <c r="Y18" s="1">
        <v>140500</v>
      </c>
      <c r="Z18" s="1">
        <v>146905</v>
      </c>
      <c r="AA18" s="1">
        <v>146910</v>
      </c>
      <c r="AB18" s="1">
        <v>146915</v>
      </c>
      <c r="AC18" s="1">
        <v>146920</v>
      </c>
      <c r="AD18" s="1">
        <v>146925</v>
      </c>
    </row>
    <row r="19" spans="1:30" x14ac:dyDescent="0.25">
      <c r="A19" s="14">
        <v>141220</v>
      </c>
      <c r="B19" s="22" t="str">
        <f>PROPER(VLOOKUP($A19,cuc!$A$3:$AA$2089,B$3,FALSE))</f>
        <v xml:space="preserve">         Categoría D Riesgo Significativo</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c r="X19" s="1">
        <v>140400</v>
      </c>
      <c r="Y19" s="1">
        <v>140500</v>
      </c>
      <c r="Z19" s="1">
        <v>146905</v>
      </c>
      <c r="AA19" s="1">
        <v>146910</v>
      </c>
      <c r="AB19" s="1">
        <v>146915</v>
      </c>
      <c r="AC19" s="1">
        <v>146920</v>
      </c>
      <c r="AD19" s="1">
        <v>146925</v>
      </c>
    </row>
    <row r="20" spans="1:30" x14ac:dyDescent="0.25">
      <c r="A20" s="14">
        <v>141225</v>
      </c>
      <c r="B20" s="22" t="str">
        <f>PROPER(VLOOKUP($A20,cuc!$A$3:$AA$2089,B$3,FALSE))</f>
        <v xml:space="preserve">         Categoría E Riesgo De Incobrabilidad</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c r="X20" s="1">
        <v>140400</v>
      </c>
      <c r="Y20" s="1">
        <v>140500</v>
      </c>
      <c r="Z20" s="1">
        <v>146905</v>
      </c>
      <c r="AA20" s="1">
        <v>146910</v>
      </c>
      <c r="AB20" s="1">
        <v>146915</v>
      </c>
      <c r="AC20" s="1">
        <v>146920</v>
      </c>
      <c r="AD20" s="1">
        <v>146925</v>
      </c>
    </row>
    <row r="21" spans="1:30" x14ac:dyDescent="0.25">
      <c r="A21" s="14">
        <v>144110</v>
      </c>
      <c r="B21" s="22" t="str">
        <f>PROPER(VLOOKUP($A21,cuc!$A$3:$AA$2089,B$3,FALSE))</f>
        <v xml:space="preserve">         Categoría B Riesgo Aceptable</v>
      </c>
      <c r="C21" s="28">
        <f>VLOOKUP($A21,cuc!$A$3:$AA$2089,C$3,FALSE)</f>
        <v>2530041015.71</v>
      </c>
      <c r="D21" s="28">
        <f>VLOOKUP($A21,cuc!$A$3:$AA$2089,D$3,FALSE)</f>
        <v>1849107073</v>
      </c>
      <c r="E21" s="28">
        <f>VLOOKUP($A21,cuc!$A$3:$AA$2089,E$3,FALSE)</f>
        <v>2214757622.2399998</v>
      </c>
      <c r="F21" s="28">
        <f>VLOOKUP($A21,cuc!$A$3:$AA$2089,F$3,FALSE)</f>
        <v>2652652983</v>
      </c>
      <c r="G21" s="29">
        <f>VLOOKUP($A21,cuc!$A$3:$AA$2089,G$3,FALSE)</f>
        <v>2313175811</v>
      </c>
      <c r="H21" s="29">
        <f>VLOOKUP($A21,cuc!$A$3:$AA$2089,H$3,FALSE)</f>
        <v>3234249453</v>
      </c>
      <c r="X21" s="1">
        <v>140400</v>
      </c>
      <c r="Y21" s="1">
        <v>140500</v>
      </c>
      <c r="Z21" s="1">
        <v>146905</v>
      </c>
      <c r="AA21" s="1">
        <v>146910</v>
      </c>
      <c r="AB21" s="1">
        <v>146915</v>
      </c>
      <c r="AC21" s="1">
        <v>146920</v>
      </c>
      <c r="AD21" s="1">
        <v>146925</v>
      </c>
    </row>
    <row r="22" spans="1:30" x14ac:dyDescent="0.25">
      <c r="A22" s="14">
        <v>144115</v>
      </c>
      <c r="B22" s="22" t="str">
        <f>PROPER(VLOOKUP($A22,cuc!$A$3:$AA$2089,B$3,FALSE))</f>
        <v xml:space="preserve">         Categoría C Riesgo Apreciable</v>
      </c>
      <c r="C22" s="28">
        <f>VLOOKUP($A22,cuc!$A$3:$AA$2089,C$3,FALSE)</f>
        <v>1353291911.3199999</v>
      </c>
      <c r="D22" s="28">
        <f>VLOOKUP($A22,cuc!$A$3:$AA$2089,D$3,FALSE)</f>
        <v>1079422618.8</v>
      </c>
      <c r="E22" s="28">
        <f>VLOOKUP($A22,cuc!$A$3:$AA$2089,E$3,FALSE)</f>
        <v>1203768938</v>
      </c>
      <c r="F22" s="28">
        <f>VLOOKUP($A22,cuc!$A$3:$AA$2089,F$3,FALSE)</f>
        <v>2047414094</v>
      </c>
      <c r="G22" s="29">
        <f>VLOOKUP($A22,cuc!$A$3:$AA$2089,G$3,FALSE)</f>
        <v>2120282593</v>
      </c>
      <c r="H22" s="29">
        <f>VLOOKUP($A22,cuc!$A$3:$AA$2089,H$3,FALSE)</f>
        <v>1059081543</v>
      </c>
      <c r="X22" s="1">
        <v>140400</v>
      </c>
      <c r="Y22" s="1">
        <v>140500</v>
      </c>
      <c r="Z22" s="1">
        <v>146905</v>
      </c>
      <c r="AA22" s="1">
        <v>146910</v>
      </c>
      <c r="AB22" s="1">
        <v>146915</v>
      </c>
      <c r="AC22" s="1">
        <v>146920</v>
      </c>
      <c r="AD22" s="1">
        <v>146925</v>
      </c>
    </row>
    <row r="23" spans="1:30" x14ac:dyDescent="0.25">
      <c r="A23" s="14">
        <v>144120</v>
      </c>
      <c r="B23" s="22" t="str">
        <f>PROPER(VLOOKUP($A23,cuc!$A$3:$AA$2089,B$3,FALSE))</f>
        <v xml:space="preserve">         Categoría D Riesgo Significativo</v>
      </c>
      <c r="C23" s="28">
        <f>VLOOKUP($A23,cuc!$A$3:$AA$2089,C$3,FALSE)</f>
        <v>1912485685.48</v>
      </c>
      <c r="D23" s="28">
        <f>VLOOKUP($A23,cuc!$A$3:$AA$2089,D$3,FALSE)</f>
        <v>1698551223</v>
      </c>
      <c r="E23" s="28">
        <f>VLOOKUP($A23,cuc!$A$3:$AA$2089,E$3,FALSE)</f>
        <v>1332781505</v>
      </c>
      <c r="F23" s="28">
        <f>VLOOKUP($A23,cuc!$A$3:$AA$2089,F$3,FALSE)</f>
        <v>2626511526</v>
      </c>
      <c r="G23" s="29">
        <f>VLOOKUP($A23,cuc!$A$3:$AA$2089,G$3,FALSE)</f>
        <v>3412455495</v>
      </c>
      <c r="H23" s="29">
        <f>VLOOKUP($A23,cuc!$A$3:$AA$2089,H$3,FALSE)</f>
        <v>1699103515</v>
      </c>
      <c r="X23" s="1">
        <v>140400</v>
      </c>
      <c r="Y23" s="1">
        <v>140500</v>
      </c>
      <c r="Z23" s="1">
        <v>146905</v>
      </c>
      <c r="AA23" s="1">
        <v>146910</v>
      </c>
      <c r="AB23" s="1">
        <v>146915</v>
      </c>
      <c r="AC23" s="1">
        <v>146920</v>
      </c>
      <c r="AD23" s="1">
        <v>146925</v>
      </c>
    </row>
    <row r="24" spans="1:30" x14ac:dyDescent="0.25">
      <c r="A24" s="14">
        <v>144125</v>
      </c>
      <c r="B24" s="22" t="str">
        <f>PROPER(VLOOKUP($A24,cuc!$A$3:$AA$2089,B$3,FALSE))</f>
        <v xml:space="preserve">         Categoría E Riesgo De Incobrabilidad</v>
      </c>
      <c r="C24" s="28">
        <f>VLOOKUP($A24,cuc!$A$3:$AA$2089,C$3,FALSE)</f>
        <v>2387799601.1100001</v>
      </c>
      <c r="D24" s="28">
        <f>VLOOKUP($A24,cuc!$A$3:$AA$2089,D$3,FALSE)</f>
        <v>2658322106.7800002</v>
      </c>
      <c r="E24" s="28">
        <f>VLOOKUP($A24,cuc!$A$3:$AA$2089,E$3,FALSE)</f>
        <v>2746382326</v>
      </c>
      <c r="F24" s="28">
        <f>VLOOKUP($A24,cuc!$A$3:$AA$2089,F$3,FALSE)</f>
        <v>4334457407</v>
      </c>
      <c r="G24" s="29">
        <f>VLOOKUP($A24,cuc!$A$3:$AA$2089,G$3,FALSE)</f>
        <v>8005776761</v>
      </c>
      <c r="H24" s="29">
        <f>VLOOKUP($A24,cuc!$A$3:$AA$2089,H$3,FALSE)</f>
        <v>7108018711</v>
      </c>
      <c r="X24" s="1">
        <v>140400</v>
      </c>
      <c r="Y24" s="1">
        <v>140500</v>
      </c>
      <c r="Z24" s="1">
        <v>146905</v>
      </c>
      <c r="AA24" s="1">
        <v>146910</v>
      </c>
      <c r="AB24" s="1">
        <v>146915</v>
      </c>
      <c r="AC24" s="1">
        <v>146920</v>
      </c>
      <c r="AD24" s="1">
        <v>146925</v>
      </c>
    </row>
    <row r="25" spans="1:30" x14ac:dyDescent="0.25">
      <c r="A25" s="14">
        <v>144210</v>
      </c>
      <c r="B25" s="22" t="str">
        <f>PROPER(VLOOKUP($A25,cuc!$A$3:$AA$2089,B$3,FALSE))</f>
        <v xml:space="preserve">         Categoría B Riesgo Aceptable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c r="X25" s="1">
        <v>140400</v>
      </c>
      <c r="Y25" s="1">
        <v>140500</v>
      </c>
      <c r="Z25" s="1">
        <v>146905</v>
      </c>
      <c r="AA25" s="1">
        <v>146910</v>
      </c>
      <c r="AB25" s="1">
        <v>146915</v>
      </c>
      <c r="AC25" s="1">
        <v>146920</v>
      </c>
      <c r="AD25" s="1">
        <v>146925</v>
      </c>
    </row>
    <row r="26" spans="1:30" x14ac:dyDescent="0.25">
      <c r="A26" s="14">
        <v>144215</v>
      </c>
      <c r="B26" s="22" t="str">
        <f>PROPER(VLOOKUP($A26,cuc!$A$3:$AA$2089,B$3,FALSE))</f>
        <v xml:space="preserve">         Categoría C Riesgo Apreciable</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c r="X26" s="1">
        <v>140400</v>
      </c>
      <c r="Y26" s="1">
        <v>140500</v>
      </c>
      <c r="Z26" s="1">
        <v>146905</v>
      </c>
      <c r="AA26" s="1">
        <v>146910</v>
      </c>
      <c r="AB26" s="1">
        <v>146915</v>
      </c>
      <c r="AC26" s="1">
        <v>146920</v>
      </c>
      <c r="AD26" s="1">
        <v>146925</v>
      </c>
    </row>
    <row r="27" spans="1:30" x14ac:dyDescent="0.25">
      <c r="A27" s="14">
        <v>144220</v>
      </c>
      <c r="B27" s="22" t="str">
        <f>PROPER(VLOOKUP($A27,cuc!$A$3:$AA$2089,B$3,FALSE))</f>
        <v xml:space="preserve">         Categoría D Riesgo Significativo</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c r="X27" s="1">
        <v>140400</v>
      </c>
      <c r="Y27" s="1">
        <v>140500</v>
      </c>
      <c r="Z27" s="1">
        <v>146905</v>
      </c>
      <c r="AA27" s="1">
        <v>146910</v>
      </c>
      <c r="AB27" s="1">
        <v>146915</v>
      </c>
      <c r="AC27" s="1">
        <v>146920</v>
      </c>
      <c r="AD27" s="1">
        <v>146925</v>
      </c>
    </row>
    <row r="28" spans="1:30" x14ac:dyDescent="0.25">
      <c r="A28" s="14">
        <v>144225</v>
      </c>
      <c r="B28" s="22" t="str">
        <f>PROPER(VLOOKUP($A28,cuc!$A$3:$AA$2089,B$3,FALSE))</f>
        <v xml:space="preserve">         Categoría E Riesgo De Incobrabilidad</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c r="X28" s="1">
        <v>140400</v>
      </c>
      <c r="Y28" s="1">
        <v>140500</v>
      </c>
      <c r="Z28" s="1">
        <v>146905</v>
      </c>
      <c r="AA28" s="1">
        <v>146910</v>
      </c>
      <c r="AB28" s="1">
        <v>146915</v>
      </c>
      <c r="AC28" s="1">
        <v>146920</v>
      </c>
      <c r="AD28" s="1">
        <v>146925</v>
      </c>
    </row>
    <row r="29" spans="1:30" x14ac:dyDescent="0.25">
      <c r="A29" s="14">
        <v>144810</v>
      </c>
      <c r="B29" s="22" t="str">
        <f>PROPER(VLOOKUP($A29,cuc!$A$3:$AA$2089,B$3,FALSE))</f>
        <v xml:space="preserve">         Categoría B Riesgo Aceptable</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c r="X29" s="1">
        <v>140400</v>
      </c>
      <c r="Y29" s="1">
        <v>140500</v>
      </c>
      <c r="Z29" s="1">
        <v>146905</v>
      </c>
      <c r="AA29" s="1">
        <v>146910</v>
      </c>
      <c r="AB29" s="1">
        <v>146915</v>
      </c>
      <c r="AC29" s="1">
        <v>146920</v>
      </c>
      <c r="AD29" s="1">
        <v>146925</v>
      </c>
    </row>
    <row r="30" spans="1:30" x14ac:dyDescent="0.25">
      <c r="A30" s="14">
        <v>144815</v>
      </c>
      <c r="B30" s="22" t="str">
        <f>PROPER(VLOOKUP($A30,cuc!$A$3:$AA$2089,B$3,FALSE))</f>
        <v xml:space="preserve">         Categoría C Riesgo Apreciable</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c r="X30" s="1">
        <v>140400</v>
      </c>
      <c r="Y30" s="1">
        <v>140500</v>
      </c>
      <c r="Z30" s="1">
        <v>146905</v>
      </c>
      <c r="AA30" s="1">
        <v>146910</v>
      </c>
      <c r="AB30" s="1">
        <v>146915</v>
      </c>
      <c r="AC30" s="1">
        <v>146920</v>
      </c>
      <c r="AD30" s="1">
        <v>146925</v>
      </c>
    </row>
    <row r="31" spans="1:30" x14ac:dyDescent="0.25">
      <c r="A31" s="14">
        <v>144820</v>
      </c>
      <c r="B31" s="22" t="str">
        <f>PROPER(VLOOKUP($A31,cuc!$A$3:$AA$2089,B$3,FALSE))</f>
        <v xml:space="preserve">         Categoría D Riesgo Significativo</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c r="X31" s="1">
        <v>140400</v>
      </c>
      <c r="Y31" s="1">
        <v>140500</v>
      </c>
      <c r="Z31" s="1">
        <v>146905</v>
      </c>
      <c r="AA31" s="1">
        <v>146910</v>
      </c>
      <c r="AB31" s="1">
        <v>146915</v>
      </c>
      <c r="AC31" s="1">
        <v>146920</v>
      </c>
      <c r="AD31" s="1">
        <v>146925</v>
      </c>
    </row>
    <row r="32" spans="1:30" x14ac:dyDescent="0.25">
      <c r="A32" s="14">
        <v>144825</v>
      </c>
      <c r="B32" s="22" t="str">
        <f>PROPER(VLOOKUP($A32,cuc!$A$3:$AA$2089,B$3,FALSE))</f>
        <v xml:space="preserve">         Categoría E Riesgo De Incobrabilidad</v>
      </c>
      <c r="C32" s="28">
        <f>VLOOKUP($A32,cuc!$A$3:$AA$2089,C$3,FALSE)</f>
        <v>0</v>
      </c>
      <c r="D32" s="28">
        <f>VLOOKUP($A32,cuc!$A$3:$AA$2089,D$3,FALSE)</f>
        <v>0</v>
      </c>
      <c r="E32" s="28">
        <f>VLOOKUP($A32,cuc!$A$3:$AA$2089,E$3,FALSE)</f>
        <v>0</v>
      </c>
      <c r="F32" s="28">
        <f>VLOOKUP($A32,cuc!$A$3:$AA$2089,F$3,FALSE)</f>
        <v>0</v>
      </c>
      <c r="G32" s="29">
        <f>VLOOKUP($A32,cuc!$A$3:$AA$2089,G$3,FALSE)</f>
        <v>0</v>
      </c>
      <c r="H32" s="29">
        <f>VLOOKUP($A32,cuc!$A$3:$AA$2089,H$3,FALSE)</f>
        <v>0</v>
      </c>
      <c r="X32" s="1">
        <v>140400</v>
      </c>
      <c r="Y32" s="1">
        <v>140500</v>
      </c>
      <c r="Z32" s="1">
        <v>146905</v>
      </c>
      <c r="AA32" s="1">
        <v>146910</v>
      </c>
      <c r="AB32" s="1">
        <v>146915</v>
      </c>
      <c r="AC32" s="1">
        <v>146920</v>
      </c>
      <c r="AD32" s="1">
        <v>146925</v>
      </c>
    </row>
    <row r="33" spans="1:30" x14ac:dyDescent="0.25">
      <c r="A33" s="14">
        <v>145410</v>
      </c>
      <c r="B33" s="22" t="str">
        <f>PROPER(VLOOKUP($A33,cuc!$A$3:$AA$2089,B$3,FALSE))</f>
        <v xml:space="preserve">         Categoría B Riesgo Aceptable</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c r="X33" s="1">
        <v>140400</v>
      </c>
      <c r="Y33" s="1">
        <v>140500</v>
      </c>
      <c r="Z33" s="1">
        <v>146905</v>
      </c>
      <c r="AA33" s="1">
        <v>146910</v>
      </c>
      <c r="AB33" s="1">
        <v>146915</v>
      </c>
      <c r="AC33" s="1">
        <v>146920</v>
      </c>
      <c r="AD33" s="1">
        <v>146925</v>
      </c>
    </row>
    <row r="34" spans="1:30" x14ac:dyDescent="0.25">
      <c r="A34" s="14">
        <v>145415</v>
      </c>
      <c r="B34" s="22" t="str">
        <f>PROPER(VLOOKUP($A34,cuc!$A$3:$AA$2089,B$3,FALSE))</f>
        <v xml:space="preserve">         Categoría C Riesgo Apreciable</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c r="X34" s="1">
        <v>140400</v>
      </c>
      <c r="Y34" s="1">
        <v>140500</v>
      </c>
      <c r="Z34" s="1">
        <v>146905</v>
      </c>
      <c r="AA34" s="1">
        <v>146910</v>
      </c>
      <c r="AB34" s="1">
        <v>146915</v>
      </c>
      <c r="AC34" s="1">
        <v>146920</v>
      </c>
      <c r="AD34" s="1">
        <v>146925</v>
      </c>
    </row>
    <row r="35" spans="1:30" x14ac:dyDescent="0.25">
      <c r="A35" s="14">
        <v>145420</v>
      </c>
      <c r="B35" s="22" t="str">
        <f>PROPER(VLOOKUP($A35,cuc!$A$3:$AA$2089,B$3,FALSE))</f>
        <v xml:space="preserve">         Categoría D Riesgo Significativo</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c r="X35" s="1">
        <v>140400</v>
      </c>
      <c r="Y35" s="1">
        <v>140500</v>
      </c>
      <c r="Z35" s="1">
        <v>146905</v>
      </c>
      <c r="AA35" s="1">
        <v>146910</v>
      </c>
      <c r="AB35" s="1">
        <v>146915</v>
      </c>
      <c r="AC35" s="1">
        <v>146920</v>
      </c>
      <c r="AD35" s="1">
        <v>146925</v>
      </c>
    </row>
    <row r="36" spans="1:30" x14ac:dyDescent="0.25">
      <c r="A36" s="14">
        <v>145425</v>
      </c>
      <c r="B36" s="22" t="str">
        <f>PROPER(VLOOKUP($A36,cuc!$A$3:$AA$2089,B$3,FALSE))</f>
        <v xml:space="preserve">         Categoría E Riesgo De Incobrabilidad</v>
      </c>
      <c r="C36" s="28">
        <f>VLOOKUP($A36,cuc!$A$3:$AA$2089,C$3,FALSE)</f>
        <v>0</v>
      </c>
      <c r="D36" s="28">
        <f>VLOOKUP($A36,cuc!$A$3:$AA$2089,D$3,FALSE)</f>
        <v>0</v>
      </c>
      <c r="E36" s="28">
        <f>VLOOKUP($A36,cuc!$A$3:$AA$2089,E$3,FALSE)</f>
        <v>0</v>
      </c>
      <c r="F36" s="28">
        <f>VLOOKUP($A36,cuc!$A$3:$AA$2089,F$3,FALSE)</f>
        <v>0</v>
      </c>
      <c r="G36" s="29">
        <f>VLOOKUP($A36,cuc!$A$3:$AA$2089,G$3,FALSE)</f>
        <v>0</v>
      </c>
      <c r="H36" s="29">
        <f>VLOOKUP($A36,cuc!$A$3:$AA$2089,H$3,FALSE)</f>
        <v>0</v>
      </c>
      <c r="X36" s="1">
        <v>140400</v>
      </c>
      <c r="Y36" s="1">
        <v>140500</v>
      </c>
      <c r="Z36" s="1">
        <v>146905</v>
      </c>
      <c r="AA36" s="1">
        <v>146910</v>
      </c>
      <c r="AB36" s="1">
        <v>146915</v>
      </c>
      <c r="AC36" s="1">
        <v>146920</v>
      </c>
      <c r="AD36" s="1">
        <v>146925</v>
      </c>
    </row>
    <row r="37" spans="1:30" x14ac:dyDescent="0.25">
      <c r="A37" s="14">
        <v>145510</v>
      </c>
      <c r="B37" s="22" t="str">
        <f>PROPER(VLOOKUP($A37,cuc!$A$3:$AA$2089,B$3,FALSE))</f>
        <v xml:space="preserve">         Categoría B Riesgo Aceptable</v>
      </c>
      <c r="C37" s="28">
        <f>VLOOKUP($A37,cuc!$A$3:$AA$2089,C$3,FALSE)</f>
        <v>0</v>
      </c>
      <c r="D37" s="28">
        <f>VLOOKUP($A37,cuc!$A$3:$AA$2089,D$3,FALSE)</f>
        <v>0</v>
      </c>
      <c r="E37" s="28">
        <f>VLOOKUP($A37,cuc!$A$3:$AA$2089,E$3,FALSE)</f>
        <v>0</v>
      </c>
      <c r="F37" s="28">
        <f>VLOOKUP($A37,cuc!$A$3:$AA$2089,F$3,FALSE)</f>
        <v>0</v>
      </c>
      <c r="G37" s="29">
        <f>VLOOKUP($A37,cuc!$A$3:$AA$2089,G$3,FALSE)</f>
        <v>0</v>
      </c>
      <c r="H37" s="29">
        <f>VLOOKUP($A37,cuc!$A$3:$AA$2089,H$3,FALSE)</f>
        <v>0</v>
      </c>
      <c r="X37" s="1">
        <v>140400</v>
      </c>
      <c r="Y37" s="1">
        <v>140500</v>
      </c>
      <c r="Z37" s="1">
        <v>146905</v>
      </c>
      <c r="AA37" s="1">
        <v>146910</v>
      </c>
      <c r="AB37" s="1">
        <v>146915</v>
      </c>
      <c r="AC37" s="1">
        <v>146920</v>
      </c>
      <c r="AD37" s="1">
        <v>146925</v>
      </c>
    </row>
    <row r="38" spans="1:30" x14ac:dyDescent="0.25">
      <c r="A38" s="14">
        <v>145515</v>
      </c>
      <c r="B38" s="22" t="str">
        <f>PROPER(VLOOKUP($A38,cuc!$A$3:$AA$2089,B$3,FALSE))</f>
        <v xml:space="preserve">         Categoría C Riesgo Apreciable</v>
      </c>
      <c r="C38" s="28">
        <f>VLOOKUP($A38,cuc!$A$3:$AA$2089,C$3,FALSE)</f>
        <v>0</v>
      </c>
      <c r="D38" s="28">
        <f>VLOOKUP($A38,cuc!$A$3:$AA$2089,D$3,FALSE)</f>
        <v>0</v>
      </c>
      <c r="E38" s="28">
        <f>VLOOKUP($A38,cuc!$A$3:$AA$2089,E$3,FALSE)</f>
        <v>0</v>
      </c>
      <c r="F38" s="28">
        <f>VLOOKUP($A38,cuc!$A$3:$AA$2089,F$3,FALSE)</f>
        <v>0</v>
      </c>
      <c r="G38" s="29">
        <f>VLOOKUP($A38,cuc!$A$3:$AA$2089,G$3,FALSE)</f>
        <v>0</v>
      </c>
      <c r="H38" s="29">
        <f>VLOOKUP($A38,cuc!$A$3:$AA$2089,H$3,FALSE)</f>
        <v>0</v>
      </c>
      <c r="X38" s="1">
        <v>140400</v>
      </c>
      <c r="Y38" s="1">
        <v>140500</v>
      </c>
      <c r="Z38" s="1">
        <v>146905</v>
      </c>
      <c r="AA38" s="1">
        <v>146910</v>
      </c>
      <c r="AB38" s="1">
        <v>146915</v>
      </c>
      <c r="AC38" s="1">
        <v>146920</v>
      </c>
      <c r="AD38" s="1">
        <v>146925</v>
      </c>
    </row>
    <row r="39" spans="1:30" x14ac:dyDescent="0.25">
      <c r="A39" s="14">
        <v>145520</v>
      </c>
      <c r="B39" s="22" t="str">
        <f>PROPER(VLOOKUP($A39,cuc!$A$3:$AA$2089,B$3,FALSE))</f>
        <v xml:space="preserve">         Categoría D Riesgo Significativo</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c r="X39" s="1">
        <v>140400</v>
      </c>
      <c r="Y39" s="1">
        <v>140500</v>
      </c>
      <c r="Z39" s="1">
        <v>146905</v>
      </c>
      <c r="AA39" s="1">
        <v>146910</v>
      </c>
      <c r="AB39" s="1">
        <v>146915</v>
      </c>
      <c r="AC39" s="1">
        <v>146920</v>
      </c>
      <c r="AD39" s="1">
        <v>146925</v>
      </c>
    </row>
    <row r="40" spans="1:30" x14ac:dyDescent="0.25">
      <c r="A40" s="14">
        <v>145525</v>
      </c>
      <c r="B40" s="22" t="str">
        <f>PROPER(VLOOKUP($A40,cuc!$A$3:$AA$2089,B$3,FALSE))</f>
        <v xml:space="preserve">         Categoría E Riesgo De Incobrabilidad</v>
      </c>
      <c r="C40" s="28">
        <f>VLOOKUP($A40,cuc!$A$3:$AA$2089,C$3,FALSE)</f>
        <v>0</v>
      </c>
      <c r="D40" s="28">
        <f>VLOOKUP($A40,cuc!$A$3:$AA$2089,D$3,FALSE)</f>
        <v>0</v>
      </c>
      <c r="E40" s="28">
        <f>VLOOKUP($A40,cuc!$A$3:$AA$2089,E$3,FALSE)</f>
        <v>0</v>
      </c>
      <c r="F40" s="28">
        <f>VLOOKUP($A40,cuc!$A$3:$AA$2089,F$3,FALSE)</f>
        <v>0</v>
      </c>
      <c r="G40" s="29">
        <f>VLOOKUP($A40,cuc!$A$3:$AA$2089,G$3,FALSE)</f>
        <v>0</v>
      </c>
      <c r="H40" s="29">
        <f>VLOOKUP($A40,cuc!$A$3:$AA$2089,H$3,FALSE)</f>
        <v>0</v>
      </c>
      <c r="X40" s="1">
        <v>140400</v>
      </c>
      <c r="Y40" s="1">
        <v>140500</v>
      </c>
      <c r="Z40" s="1">
        <v>146905</v>
      </c>
      <c r="AA40" s="1">
        <v>146910</v>
      </c>
      <c r="AB40" s="1">
        <v>146915</v>
      </c>
      <c r="AC40" s="1">
        <v>146920</v>
      </c>
      <c r="AD40" s="1">
        <v>146925</v>
      </c>
    </row>
    <row r="41" spans="1:30" x14ac:dyDescent="0.25">
      <c r="A41" s="14">
        <v>146110</v>
      </c>
      <c r="B41" s="22" t="str">
        <f>PROPER(VLOOKUP($A41,cuc!$A$3:$AA$2089,B$3,FALSE))</f>
        <v xml:space="preserve">         Categoría B Riesgo Aceptable</v>
      </c>
      <c r="C41" s="28">
        <f>VLOOKUP($A41,cuc!$A$3:$AA$2089,C$3,FALSE)</f>
        <v>0</v>
      </c>
      <c r="D41" s="28">
        <f>VLOOKUP($A41,cuc!$A$3:$AA$2089,D$3,FALSE)</f>
        <v>0</v>
      </c>
      <c r="E41" s="28">
        <f>VLOOKUP($A41,cuc!$A$3:$AA$2089,E$3,FALSE)</f>
        <v>0</v>
      </c>
      <c r="F41" s="28">
        <f>VLOOKUP($A41,cuc!$A$3:$AA$2089,F$3,FALSE)</f>
        <v>0</v>
      </c>
      <c r="G41" s="29">
        <f>VLOOKUP($A41,cuc!$A$3:$AA$2089,G$3,FALSE)</f>
        <v>0</v>
      </c>
      <c r="H41" s="29">
        <f>VLOOKUP($A41,cuc!$A$3:$AA$2089,H$3,FALSE)</f>
        <v>0</v>
      </c>
      <c r="X41" s="1">
        <v>140400</v>
      </c>
      <c r="Y41" s="1">
        <v>140500</v>
      </c>
      <c r="Z41" s="1">
        <v>146905</v>
      </c>
      <c r="AA41" s="1">
        <v>146910</v>
      </c>
      <c r="AB41" s="1">
        <v>146915</v>
      </c>
      <c r="AC41" s="1">
        <v>146920</v>
      </c>
      <c r="AD41" s="1">
        <v>146925</v>
      </c>
    </row>
    <row r="42" spans="1:30" x14ac:dyDescent="0.25">
      <c r="A42" s="14">
        <v>146115</v>
      </c>
      <c r="B42" s="22" t="str">
        <f>PROPER(VLOOKUP($A42,cuc!$A$3:$AA$2089,B$3,FALSE))</f>
        <v xml:space="preserve">         Categoría C Riesgo Apreciable</v>
      </c>
      <c r="C42" s="28">
        <f>VLOOKUP($A42,cuc!$A$3:$AA$2089,C$3,FALSE)</f>
        <v>0</v>
      </c>
      <c r="D42" s="28">
        <f>VLOOKUP($A42,cuc!$A$3:$AA$2089,D$3,FALSE)</f>
        <v>0</v>
      </c>
      <c r="E42" s="28">
        <f>VLOOKUP($A42,cuc!$A$3:$AA$2089,E$3,FALSE)</f>
        <v>0</v>
      </c>
      <c r="F42" s="28">
        <f>VLOOKUP($A42,cuc!$A$3:$AA$2089,F$3,FALSE)</f>
        <v>0</v>
      </c>
      <c r="G42" s="29">
        <f>VLOOKUP($A42,cuc!$A$3:$AA$2089,G$3,FALSE)</f>
        <v>0</v>
      </c>
      <c r="H42" s="29">
        <f>VLOOKUP($A42,cuc!$A$3:$AA$2089,H$3,FALSE)</f>
        <v>0</v>
      </c>
      <c r="X42" s="1">
        <v>140400</v>
      </c>
      <c r="Y42" s="1">
        <v>140500</v>
      </c>
      <c r="Z42" s="1">
        <v>146905</v>
      </c>
      <c r="AA42" s="1">
        <v>146910</v>
      </c>
      <c r="AB42" s="1">
        <v>146915</v>
      </c>
      <c r="AC42" s="1">
        <v>146920</v>
      </c>
      <c r="AD42" s="1">
        <v>146925</v>
      </c>
    </row>
    <row r="43" spans="1:30" x14ac:dyDescent="0.25">
      <c r="A43" s="14">
        <v>146120</v>
      </c>
      <c r="B43" s="22" t="str">
        <f>PROPER(VLOOKUP($A43,cuc!$A$3:$AA$2089,B$3,FALSE))</f>
        <v xml:space="preserve">         Categoría D Riesgo Significativo</v>
      </c>
      <c r="C43" s="28">
        <f>VLOOKUP($A43,cuc!$A$3:$AA$2089,C$3,FALSE)</f>
        <v>0</v>
      </c>
      <c r="D43" s="28">
        <f>VLOOKUP($A43,cuc!$A$3:$AA$2089,D$3,FALSE)</f>
        <v>0</v>
      </c>
      <c r="E43" s="28">
        <f>VLOOKUP($A43,cuc!$A$3:$AA$2089,E$3,FALSE)</f>
        <v>0</v>
      </c>
      <c r="F43" s="28">
        <f>VLOOKUP($A43,cuc!$A$3:$AA$2089,F$3,FALSE)</f>
        <v>0</v>
      </c>
      <c r="G43" s="29">
        <f>VLOOKUP($A43,cuc!$A$3:$AA$2089,G$3,FALSE)</f>
        <v>0</v>
      </c>
      <c r="H43" s="29">
        <f>VLOOKUP($A43,cuc!$A$3:$AA$2089,H$3,FALSE)</f>
        <v>0</v>
      </c>
      <c r="X43" s="1">
        <v>140400</v>
      </c>
      <c r="Y43" s="1">
        <v>140500</v>
      </c>
      <c r="Z43" s="1">
        <v>146905</v>
      </c>
      <c r="AA43" s="1">
        <v>146910</v>
      </c>
      <c r="AB43" s="1">
        <v>146915</v>
      </c>
      <c r="AC43" s="1">
        <v>146920</v>
      </c>
      <c r="AD43" s="1">
        <v>146925</v>
      </c>
    </row>
    <row r="44" spans="1:30" x14ac:dyDescent="0.25">
      <c r="A44" s="14">
        <v>146125</v>
      </c>
      <c r="B44" s="22" t="str">
        <f>PROPER(VLOOKUP($A44,cuc!$A$3:$AA$2089,B$3,FALSE))</f>
        <v xml:space="preserve">         Categoría E Riesgo De Incobrabilidad</v>
      </c>
      <c r="C44" s="28">
        <f>VLOOKUP($A44,cuc!$A$3:$AA$2089,C$3,FALSE)</f>
        <v>0</v>
      </c>
      <c r="D44" s="28">
        <f>VLOOKUP($A44,cuc!$A$3:$AA$2089,D$3,FALSE)</f>
        <v>0</v>
      </c>
      <c r="E44" s="28">
        <f>VLOOKUP($A44,cuc!$A$3:$AA$2089,E$3,FALSE)</f>
        <v>0</v>
      </c>
      <c r="F44" s="28">
        <f>VLOOKUP($A44,cuc!$A$3:$AA$2089,F$3,FALSE)</f>
        <v>0</v>
      </c>
      <c r="G44" s="29">
        <f>VLOOKUP($A44,cuc!$A$3:$AA$2089,G$3,FALSE)</f>
        <v>0</v>
      </c>
      <c r="H44" s="29">
        <f>VLOOKUP($A44,cuc!$A$3:$AA$2089,H$3,FALSE)</f>
        <v>0</v>
      </c>
      <c r="X44" s="1">
        <v>140400</v>
      </c>
      <c r="Y44" s="1">
        <v>140500</v>
      </c>
      <c r="Z44" s="1">
        <v>146905</v>
      </c>
      <c r="AA44" s="1">
        <v>146910</v>
      </c>
      <c r="AB44" s="1">
        <v>146915</v>
      </c>
      <c r="AC44" s="1">
        <v>146920</v>
      </c>
      <c r="AD44" s="1">
        <v>146925</v>
      </c>
    </row>
    <row r="45" spans="1:30" x14ac:dyDescent="0.25">
      <c r="A45" s="14">
        <v>146210</v>
      </c>
      <c r="B45" s="22" t="str">
        <f>PROPER(VLOOKUP($A45,cuc!$A$3:$AA$2089,B$3,FALSE))</f>
        <v xml:space="preserve">         Categoría B Riesgo Aceptable</v>
      </c>
      <c r="C45" s="28">
        <f>VLOOKUP($A45,cuc!$A$3:$AA$2089,C$3,FALSE)</f>
        <v>0</v>
      </c>
      <c r="D45" s="28">
        <f>VLOOKUP($A45,cuc!$A$3:$AA$2089,D$3,FALSE)</f>
        <v>0</v>
      </c>
      <c r="E45" s="28">
        <f>VLOOKUP($A45,cuc!$A$3:$AA$2089,E$3,FALSE)</f>
        <v>0</v>
      </c>
      <c r="F45" s="28">
        <f>VLOOKUP($A45,cuc!$A$3:$AA$2089,F$3,FALSE)</f>
        <v>0</v>
      </c>
      <c r="G45" s="29">
        <f>VLOOKUP($A45,cuc!$A$3:$AA$2089,G$3,FALSE)</f>
        <v>0</v>
      </c>
      <c r="H45" s="29">
        <f>VLOOKUP($A45,cuc!$A$3:$AA$2089,H$3,FALSE)</f>
        <v>0</v>
      </c>
      <c r="X45" s="1">
        <v>140400</v>
      </c>
      <c r="Y45" s="1">
        <v>140500</v>
      </c>
      <c r="Z45" s="1">
        <v>146905</v>
      </c>
      <c r="AA45" s="1">
        <v>146910</v>
      </c>
      <c r="AB45" s="1">
        <v>146915</v>
      </c>
      <c r="AC45" s="1">
        <v>146920</v>
      </c>
      <c r="AD45" s="1">
        <v>146925</v>
      </c>
    </row>
    <row r="46" spans="1:30" x14ac:dyDescent="0.25">
      <c r="A46" s="14">
        <v>146215</v>
      </c>
      <c r="B46" s="22" t="str">
        <f>PROPER(VLOOKUP($A46,cuc!$A$3:$AA$2089,B$3,FALSE))</f>
        <v xml:space="preserve">         Categoría C Riesgo Apreciable</v>
      </c>
      <c r="C46" s="28">
        <f>VLOOKUP($A46,cuc!$A$3:$AA$2089,C$3,FALSE)</f>
        <v>0</v>
      </c>
      <c r="D46" s="28">
        <f>VLOOKUP($A46,cuc!$A$3:$AA$2089,D$3,FALSE)</f>
        <v>0</v>
      </c>
      <c r="E46" s="28">
        <f>VLOOKUP($A46,cuc!$A$3:$AA$2089,E$3,FALSE)</f>
        <v>0</v>
      </c>
      <c r="F46" s="28">
        <f>VLOOKUP($A46,cuc!$A$3:$AA$2089,F$3,FALSE)</f>
        <v>0</v>
      </c>
      <c r="G46" s="29">
        <f>VLOOKUP($A46,cuc!$A$3:$AA$2089,G$3,FALSE)</f>
        <v>0</v>
      </c>
      <c r="H46" s="29">
        <f>VLOOKUP($A46,cuc!$A$3:$AA$2089,H$3,FALSE)</f>
        <v>0</v>
      </c>
      <c r="X46" s="1">
        <v>140400</v>
      </c>
      <c r="Y46" s="1">
        <v>140500</v>
      </c>
      <c r="Z46" s="1">
        <v>146905</v>
      </c>
      <c r="AA46" s="1">
        <v>146910</v>
      </c>
      <c r="AB46" s="1">
        <v>146915</v>
      </c>
      <c r="AC46" s="1">
        <v>146920</v>
      </c>
      <c r="AD46" s="1">
        <v>146925</v>
      </c>
    </row>
    <row r="47" spans="1:30" x14ac:dyDescent="0.25">
      <c r="A47" s="14">
        <v>146220</v>
      </c>
      <c r="B47" s="22" t="str">
        <f>PROPER(VLOOKUP($A47,cuc!$A$3:$AA$2089,B$3,FALSE))</f>
        <v xml:space="preserve">         Categoría D Riesgo Significativo</v>
      </c>
      <c r="C47" s="28">
        <f>VLOOKUP($A47,cuc!$A$3:$AA$2089,C$3,FALSE)</f>
        <v>0</v>
      </c>
      <c r="D47" s="28">
        <f>VLOOKUP($A47,cuc!$A$3:$AA$2089,D$3,FALSE)</f>
        <v>0</v>
      </c>
      <c r="E47" s="28">
        <f>VLOOKUP($A47,cuc!$A$3:$AA$2089,E$3,FALSE)</f>
        <v>0</v>
      </c>
      <c r="F47" s="28">
        <f>VLOOKUP($A47,cuc!$A$3:$AA$2089,F$3,FALSE)</f>
        <v>0</v>
      </c>
      <c r="G47" s="29">
        <f>VLOOKUP($A47,cuc!$A$3:$AA$2089,G$3,FALSE)</f>
        <v>0</v>
      </c>
      <c r="H47" s="29">
        <f>VLOOKUP($A47,cuc!$A$3:$AA$2089,H$3,FALSE)</f>
        <v>0</v>
      </c>
      <c r="X47" s="1">
        <v>140400</v>
      </c>
      <c r="Y47" s="1">
        <v>140500</v>
      </c>
      <c r="Z47" s="1">
        <v>146905</v>
      </c>
      <c r="AA47" s="1">
        <v>146910</v>
      </c>
      <c r="AB47" s="1">
        <v>146915</v>
      </c>
      <c r="AC47" s="1">
        <v>146920</v>
      </c>
      <c r="AD47" s="1">
        <v>146925</v>
      </c>
    </row>
    <row r="48" spans="1:30" x14ac:dyDescent="0.25">
      <c r="A48" s="14">
        <v>146225</v>
      </c>
      <c r="B48" s="22" t="str">
        <f>PROPER(VLOOKUP($A48,cuc!$A$3:$AA$2089,B$3,FALSE))</f>
        <v xml:space="preserve">         Categoría E Riesgo De Incobrabilidad</v>
      </c>
      <c r="C48" s="28">
        <f>VLOOKUP($A48,cuc!$A$3:$AA$2089,C$3,FALSE)</f>
        <v>0</v>
      </c>
      <c r="D48" s="28">
        <f>VLOOKUP($A48,cuc!$A$3:$AA$2089,D$3,FALSE)</f>
        <v>0</v>
      </c>
      <c r="E48" s="28">
        <f>VLOOKUP($A48,cuc!$A$3:$AA$2089,E$3,FALSE)</f>
        <v>0</v>
      </c>
      <c r="F48" s="28">
        <f>VLOOKUP($A48,cuc!$A$3:$AA$2089,F$3,FALSE)</f>
        <v>0</v>
      </c>
      <c r="G48" s="29">
        <f>VLOOKUP($A48,cuc!$A$3:$AA$2089,G$3,FALSE)</f>
        <v>0</v>
      </c>
      <c r="H48" s="29">
        <f>VLOOKUP($A48,cuc!$A$3:$AA$2089,H$3,FALSE)</f>
        <v>0</v>
      </c>
      <c r="X48" s="1">
        <v>140400</v>
      </c>
      <c r="Y48" s="1">
        <v>140500</v>
      </c>
      <c r="Z48" s="1">
        <v>146905</v>
      </c>
      <c r="AA48" s="1">
        <v>146910</v>
      </c>
      <c r="AB48" s="1">
        <v>146915</v>
      </c>
      <c r="AC48" s="1">
        <v>146920</v>
      </c>
      <c r="AD48" s="1">
        <v>146925</v>
      </c>
    </row>
    <row r="49" spans="1:30" x14ac:dyDescent="0.25">
      <c r="A49" s="14">
        <v>146910</v>
      </c>
      <c r="B49" s="22" t="str">
        <f>PROPER(VLOOKUP($A49,cuc!$A$3:$AA$2089,B$3,FALSE))</f>
        <v xml:space="preserve">         Categoría B Riesgo Aceptable, Vivienda</v>
      </c>
      <c r="C49" s="28">
        <f>VLOOKUP($A49,cuc!$A$3:$AA$2089,C$3,FALSE)</f>
        <v>0</v>
      </c>
      <c r="D49" s="28">
        <f>VLOOKUP($A49,cuc!$A$3:$AA$2089,D$3,FALSE)</f>
        <v>0</v>
      </c>
      <c r="E49" s="28">
        <f>VLOOKUP($A49,cuc!$A$3:$AA$2089,E$3,FALSE)</f>
        <v>0</v>
      </c>
      <c r="F49" s="28">
        <f>VLOOKUP($A49,cuc!$A$3:$AA$2089,F$3,FALSE)</f>
        <v>0</v>
      </c>
      <c r="G49" s="29">
        <f>VLOOKUP($A49,cuc!$A$3:$AA$2089,G$3,FALSE)</f>
        <v>0</v>
      </c>
      <c r="H49" s="29">
        <f>VLOOKUP($A49,cuc!$A$3:$AA$2089,H$3,FALSE)</f>
        <v>0</v>
      </c>
      <c r="X49" s="1">
        <v>140400</v>
      </c>
      <c r="Y49" s="1">
        <v>140500</v>
      </c>
      <c r="Z49" s="1">
        <v>146905</v>
      </c>
      <c r="AA49" s="1">
        <v>146910</v>
      </c>
      <c r="AB49" s="1">
        <v>146915</v>
      </c>
      <c r="AC49" s="1">
        <v>146920</v>
      </c>
      <c r="AD49" s="1">
        <v>146925</v>
      </c>
    </row>
    <row r="50" spans="1:30" x14ac:dyDescent="0.25">
      <c r="A50" s="14">
        <v>146915</v>
      </c>
      <c r="B50" s="22" t="str">
        <f>PROPER(VLOOKUP($A50,cuc!$A$3:$AA$2089,B$3,FALSE))</f>
        <v xml:space="preserve">         Categoría C Riesgo Apreciable, Vivienda</v>
      </c>
      <c r="C50" s="28">
        <f>VLOOKUP($A50,cuc!$A$3:$AA$2089,C$3,FALSE)</f>
        <v>0</v>
      </c>
      <c r="D50" s="28">
        <f>VLOOKUP($A50,cuc!$A$3:$AA$2089,D$3,FALSE)</f>
        <v>0</v>
      </c>
      <c r="E50" s="28">
        <f>VLOOKUP($A50,cuc!$A$3:$AA$2089,E$3,FALSE)</f>
        <v>0</v>
      </c>
      <c r="F50" s="28">
        <f>VLOOKUP($A50,cuc!$A$3:$AA$2089,F$3,FALSE)</f>
        <v>0</v>
      </c>
      <c r="G50" s="29">
        <f>VLOOKUP($A50,cuc!$A$3:$AA$2089,G$3,FALSE)</f>
        <v>0</v>
      </c>
      <c r="H50" s="29">
        <f>VLOOKUP($A50,cuc!$A$3:$AA$2089,H$3,FALSE)</f>
        <v>0</v>
      </c>
      <c r="X50" s="1">
        <v>140400</v>
      </c>
      <c r="Y50" s="1">
        <v>140500</v>
      </c>
      <c r="Z50" s="1">
        <v>146905</v>
      </c>
      <c r="AA50" s="1">
        <v>146910</v>
      </c>
      <c r="AB50" s="1">
        <v>146915</v>
      </c>
      <c r="AC50" s="1">
        <v>146920</v>
      </c>
      <c r="AD50" s="1">
        <v>146925</v>
      </c>
    </row>
    <row r="51" spans="1:30" x14ac:dyDescent="0.25">
      <c r="A51" s="14">
        <v>146920</v>
      </c>
      <c r="B51" s="22" t="str">
        <f>PROPER(VLOOKUP($A51,cuc!$A$3:$AA$2089,B$3,FALSE))</f>
        <v xml:space="preserve">         Categoría D Riesgo Significativo, Vivienda</v>
      </c>
      <c r="C51" s="28">
        <f>VLOOKUP($A51,cuc!$A$3:$AA$2089,C$3,FALSE)</f>
        <v>0</v>
      </c>
      <c r="D51" s="28">
        <f>VLOOKUP($A51,cuc!$A$3:$AA$2089,D$3,FALSE)</f>
        <v>0</v>
      </c>
      <c r="E51" s="28">
        <f>VLOOKUP($A51,cuc!$A$3:$AA$2089,E$3,FALSE)</f>
        <v>0</v>
      </c>
      <c r="F51" s="28">
        <f>VLOOKUP($A51,cuc!$A$3:$AA$2089,F$3,FALSE)</f>
        <v>0</v>
      </c>
      <c r="G51" s="29">
        <f>VLOOKUP($A51,cuc!$A$3:$AA$2089,G$3,FALSE)</f>
        <v>0</v>
      </c>
      <c r="H51" s="29">
        <f>VLOOKUP($A51,cuc!$A$3:$AA$2089,H$3,FALSE)</f>
        <v>0</v>
      </c>
      <c r="X51" s="1">
        <v>140400</v>
      </c>
      <c r="Y51" s="1">
        <v>140500</v>
      </c>
      <c r="Z51" s="1">
        <v>146905</v>
      </c>
      <c r="AA51" s="1">
        <v>146910</v>
      </c>
      <c r="AB51" s="1">
        <v>146915</v>
      </c>
      <c r="AC51" s="1">
        <v>146920</v>
      </c>
      <c r="AD51" s="1">
        <v>146925</v>
      </c>
    </row>
    <row r="52" spans="1:30" x14ac:dyDescent="0.25">
      <c r="A52" s="14">
        <v>146925</v>
      </c>
      <c r="B52" s="22" t="str">
        <f>PROPER(VLOOKUP($A52,cuc!$A$3:$AA$2089,B$3,FALSE))</f>
        <v xml:space="preserve">         Categoría E Riesgo De Incobrabilidad, Vivienda</v>
      </c>
      <c r="C52" s="28">
        <f>VLOOKUP($A52,cuc!$A$3:$AA$2089,C$3,FALSE)</f>
        <v>0</v>
      </c>
      <c r="D52" s="28">
        <f>VLOOKUP($A52,cuc!$A$3:$AA$2089,D$3,FALSE)</f>
        <v>0</v>
      </c>
      <c r="E52" s="28">
        <f>VLOOKUP($A52,cuc!$A$3:$AA$2089,E$3,FALSE)</f>
        <v>0</v>
      </c>
      <c r="F52" s="28">
        <f>VLOOKUP($A52,cuc!$A$3:$AA$2089,F$3,FALSE)</f>
        <v>0</v>
      </c>
      <c r="G52" s="29">
        <f>VLOOKUP($A52,cuc!$A$3:$AA$2089,G$3,FALSE)</f>
        <v>0</v>
      </c>
      <c r="H52" s="29">
        <f>VLOOKUP($A52,cuc!$A$3:$AA$2089,H$3,FALSE)</f>
        <v>0</v>
      </c>
      <c r="X52" s="1">
        <v>140400</v>
      </c>
      <c r="Y52" s="1">
        <v>140500</v>
      </c>
      <c r="Z52" s="1">
        <v>146905</v>
      </c>
      <c r="AA52" s="1">
        <v>146910</v>
      </c>
      <c r="AB52" s="1">
        <v>146915</v>
      </c>
      <c r="AC52" s="1">
        <v>146920</v>
      </c>
      <c r="AD52" s="1">
        <v>146925</v>
      </c>
    </row>
    <row r="53" spans="1:30" x14ac:dyDescent="0.25">
      <c r="A53" s="14">
        <v>146935</v>
      </c>
      <c r="B53" s="22" t="str">
        <f>PROPER(VLOOKUP($A53,cuc!$A$3:$AA$2089,B$3,FALSE))</f>
        <v xml:space="preserve">         Categoría B Riesgo Aceptable, Consumo</v>
      </c>
      <c r="C53" s="28">
        <f>VLOOKUP($A53,cuc!$A$3:$AA$2089,C$3,FALSE)</f>
        <v>0</v>
      </c>
      <c r="D53" s="28">
        <f>VLOOKUP($A53,cuc!$A$3:$AA$2089,D$3,FALSE)</f>
        <v>0</v>
      </c>
      <c r="E53" s="28">
        <f>VLOOKUP($A53,cuc!$A$3:$AA$2089,E$3,FALSE)</f>
        <v>0</v>
      </c>
      <c r="F53" s="28">
        <f>VLOOKUP($A53,cuc!$A$3:$AA$2089,F$3,FALSE)</f>
        <v>0</v>
      </c>
      <c r="G53" s="29">
        <f>VLOOKUP($A53,cuc!$A$3:$AA$2089,G$3,FALSE)</f>
        <v>0</v>
      </c>
      <c r="H53" s="29">
        <f>VLOOKUP($A53,cuc!$A$3:$AA$2089,H$3,FALSE)</f>
        <v>0</v>
      </c>
      <c r="X53" s="1">
        <v>140400</v>
      </c>
      <c r="Y53" s="1">
        <v>140500</v>
      </c>
      <c r="Z53" s="1">
        <v>146905</v>
      </c>
      <c r="AA53" s="1">
        <v>146910</v>
      </c>
      <c r="AB53" s="1">
        <v>146915</v>
      </c>
      <c r="AC53" s="1">
        <v>146920</v>
      </c>
      <c r="AD53" s="1">
        <v>146925</v>
      </c>
    </row>
    <row r="54" spans="1:30" x14ac:dyDescent="0.25">
      <c r="A54" s="14">
        <v>146940</v>
      </c>
      <c r="B54" s="22" t="str">
        <f>PROPER(VLOOKUP($A54,cuc!$A$3:$AA$2089,B$3,FALSE))</f>
        <v xml:space="preserve">         Categoría C Riesgo Apreciable, Consumo</v>
      </c>
      <c r="C54" s="28">
        <f>VLOOKUP($A54,cuc!$A$3:$AA$2089,C$3,FALSE)</f>
        <v>0</v>
      </c>
      <c r="D54" s="28">
        <f>VLOOKUP($A54,cuc!$A$3:$AA$2089,D$3,FALSE)</f>
        <v>0</v>
      </c>
      <c r="E54" s="28">
        <f>VLOOKUP($A54,cuc!$A$3:$AA$2089,E$3,FALSE)</f>
        <v>0</v>
      </c>
      <c r="F54" s="28">
        <f>VLOOKUP($A54,cuc!$A$3:$AA$2089,F$3,FALSE)</f>
        <v>0</v>
      </c>
      <c r="G54" s="29">
        <f>VLOOKUP($A54,cuc!$A$3:$AA$2089,G$3,FALSE)</f>
        <v>0</v>
      </c>
      <c r="H54" s="29">
        <f>VLOOKUP($A54,cuc!$A$3:$AA$2089,H$3,FALSE)</f>
        <v>0</v>
      </c>
      <c r="X54" s="1">
        <v>140400</v>
      </c>
      <c r="Y54" s="1">
        <v>140500</v>
      </c>
      <c r="Z54" s="1">
        <v>146905</v>
      </c>
      <c r="AA54" s="1">
        <v>146910</v>
      </c>
      <c r="AB54" s="1">
        <v>146915</v>
      </c>
      <c r="AC54" s="1">
        <v>146920</v>
      </c>
      <c r="AD54" s="1">
        <v>146925</v>
      </c>
    </row>
    <row r="55" spans="1:30" x14ac:dyDescent="0.25">
      <c r="A55" s="14">
        <v>146945</v>
      </c>
      <c r="B55" s="22" t="str">
        <f>PROPER(VLOOKUP($A55,cuc!$A$3:$AA$2089,B$3,FALSE))</f>
        <v xml:space="preserve">         Categoría D Riesgo Significativo, Consumo</v>
      </c>
      <c r="C55" s="28">
        <f>VLOOKUP($A55,cuc!$A$3:$AA$2089,C$3,FALSE)</f>
        <v>0</v>
      </c>
      <c r="D55" s="28">
        <f>VLOOKUP($A55,cuc!$A$3:$AA$2089,D$3,FALSE)</f>
        <v>0</v>
      </c>
      <c r="E55" s="28">
        <f>VLOOKUP($A55,cuc!$A$3:$AA$2089,E$3,FALSE)</f>
        <v>0</v>
      </c>
      <c r="F55" s="28">
        <f>VLOOKUP($A55,cuc!$A$3:$AA$2089,F$3,FALSE)</f>
        <v>0</v>
      </c>
      <c r="G55" s="29">
        <f>VLOOKUP($A55,cuc!$A$3:$AA$2089,G$3,FALSE)</f>
        <v>0</v>
      </c>
      <c r="H55" s="29">
        <f>VLOOKUP($A55,cuc!$A$3:$AA$2089,H$3,FALSE)</f>
        <v>0</v>
      </c>
      <c r="X55" s="1">
        <v>140400</v>
      </c>
      <c r="Y55" s="1">
        <v>140500</v>
      </c>
      <c r="Z55" s="1">
        <v>146905</v>
      </c>
      <c r="AA55" s="1">
        <v>146910</v>
      </c>
      <c r="AB55" s="1">
        <v>146915</v>
      </c>
      <c r="AC55" s="1">
        <v>146920</v>
      </c>
      <c r="AD55" s="1">
        <v>146925</v>
      </c>
    </row>
    <row r="56" spans="1:30" x14ac:dyDescent="0.25">
      <c r="A56" s="14">
        <v>146950</v>
      </c>
      <c r="B56" s="22" t="str">
        <f>PROPER(VLOOKUP($A56,cuc!$A$3:$AA$2089,B$3,FALSE))</f>
        <v xml:space="preserve">         Categoría E Riesgo De Incobrabilidad, Consumo</v>
      </c>
      <c r="C56" s="28">
        <f>VLOOKUP($A56,cuc!$A$3:$AA$2089,C$3,FALSE)</f>
        <v>0</v>
      </c>
      <c r="D56" s="28">
        <f>VLOOKUP($A56,cuc!$A$3:$AA$2089,D$3,FALSE)</f>
        <v>0</v>
      </c>
      <c r="E56" s="28">
        <f>VLOOKUP($A56,cuc!$A$3:$AA$2089,E$3,FALSE)</f>
        <v>0</v>
      </c>
      <c r="F56" s="28">
        <f>VLOOKUP($A56,cuc!$A$3:$AA$2089,F$3,FALSE)</f>
        <v>0</v>
      </c>
      <c r="G56" s="29">
        <f>VLOOKUP($A56,cuc!$A$3:$AA$2089,G$3,FALSE)</f>
        <v>0</v>
      </c>
      <c r="H56" s="29">
        <f>VLOOKUP($A56,cuc!$A$3:$AA$2089,H$3,FALSE)</f>
        <v>0</v>
      </c>
      <c r="X56" s="1">
        <v>140400</v>
      </c>
      <c r="Y56" s="1">
        <v>140500</v>
      </c>
      <c r="Z56" s="1">
        <v>146905</v>
      </c>
      <c r="AA56" s="1">
        <v>146910</v>
      </c>
      <c r="AB56" s="1">
        <v>146915</v>
      </c>
      <c r="AC56" s="1">
        <v>146920</v>
      </c>
      <c r="AD56" s="1">
        <v>146925</v>
      </c>
    </row>
    <row r="57" spans="1:30" ht="14.4" thickBot="1" x14ac:dyDescent="0.3">
      <c r="A57" s="15"/>
      <c r="B57" s="21" t="s">
        <v>1483</v>
      </c>
      <c r="C57" s="30">
        <f t="shared" ref="C57:H57" si="0">+SUM(C5:C56)</f>
        <v>8183618213.6200008</v>
      </c>
      <c r="D57" s="30">
        <f t="shared" si="0"/>
        <v>7285403021.5799999</v>
      </c>
      <c r="E57" s="30">
        <f t="shared" si="0"/>
        <v>7497690391.2399998</v>
      </c>
      <c r="F57" s="30">
        <f t="shared" si="0"/>
        <v>11661036010</v>
      </c>
      <c r="G57" s="30">
        <f t="shared" si="0"/>
        <v>15851690660</v>
      </c>
      <c r="H57" s="30">
        <f t="shared" si="0"/>
        <v>13100453222</v>
      </c>
    </row>
    <row r="59" spans="1:30" ht="14.4" thickBot="1" x14ac:dyDescent="0.3"/>
    <row r="60" spans="1:30" x14ac:dyDescent="0.25">
      <c r="B60" s="20" t="s">
        <v>1408</v>
      </c>
      <c r="C60" s="12" t="str">
        <f>+D4</f>
        <v>Año 17</v>
      </c>
      <c r="D60" s="12" t="str">
        <f>+E4</f>
        <v>Año 18</v>
      </c>
      <c r="E60" s="12" t="str">
        <f>+F4</f>
        <v>Año 19</v>
      </c>
      <c r="F60" s="12" t="str">
        <f>+G4</f>
        <v>Año 20</v>
      </c>
      <c r="G60" s="12" t="str">
        <f>+H4</f>
        <v>Año 21</v>
      </c>
    </row>
    <row r="61" spans="1:30" x14ac:dyDescent="0.25">
      <c r="B61" s="10" t="s">
        <v>1482</v>
      </c>
      <c r="C61" s="27">
        <f>IFERROR(+D57/C57-1,0%)</f>
        <v>-0.10975770968214293</v>
      </c>
      <c r="D61" s="27">
        <f t="shared" ref="D61:G61" si="1">IFERROR(+E57/D57-1,0%)</f>
        <v>2.9138726990282748E-2</v>
      </c>
      <c r="E61" s="27">
        <f t="shared" si="1"/>
        <v>0.55528374759569776</v>
      </c>
      <c r="F61" s="27">
        <f t="shared" si="1"/>
        <v>0.35937241308630519</v>
      </c>
      <c r="G61" s="27">
        <f t="shared" si="1"/>
        <v>-0.17356113597033818</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2"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141210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141215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141220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141225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144210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144215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144220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x14ac:dyDescent="0.25">
      <c r="A12" s="14">
        <v>144225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c r="X12" s="1">
        <v>140400</v>
      </c>
      <c r="Y12" s="1">
        <v>140500</v>
      </c>
      <c r="Z12" s="1">
        <v>146905</v>
      </c>
      <c r="AA12" s="1">
        <v>146910</v>
      </c>
      <c r="AB12" s="1">
        <v>146915</v>
      </c>
      <c r="AC12" s="1">
        <v>146920</v>
      </c>
      <c r="AD12" s="1">
        <v>146925</v>
      </c>
    </row>
    <row r="13" spans="1:30" ht="14.4" thickBot="1" x14ac:dyDescent="0.3">
      <c r="A13" s="15"/>
      <c r="B13" s="21" t="s">
        <v>1484</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1485</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141110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141115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141120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141125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144110</v>
      </c>
      <c r="B9" s="22" t="str">
        <f>PROPER(VLOOKUP($A9,cuc!$A$3:$AA$2089,B$3,FALSE))</f>
        <v xml:space="preserve">         Categoría B Riesgo Aceptable</v>
      </c>
      <c r="C9" s="28">
        <f>VLOOKUP($A9,cuc!$A$3:$AA$2089,C$3,FALSE)</f>
        <v>2530041015.71</v>
      </c>
      <c r="D9" s="28">
        <f>VLOOKUP($A9,cuc!$A$3:$AA$2089,D$3,FALSE)</f>
        <v>1849107073</v>
      </c>
      <c r="E9" s="28">
        <f>VLOOKUP($A9,cuc!$A$3:$AA$2089,E$3,FALSE)</f>
        <v>2214757622.2399998</v>
      </c>
      <c r="F9" s="28">
        <f>VLOOKUP($A9,cuc!$A$3:$AA$2089,F$3,FALSE)</f>
        <v>2652652983</v>
      </c>
      <c r="G9" s="29">
        <f>VLOOKUP($A9,cuc!$A$3:$AA$2089,G$3,FALSE)</f>
        <v>2313175811</v>
      </c>
      <c r="H9" s="29">
        <f>VLOOKUP($A9,cuc!$A$3:$AA$2089,H$3,FALSE)</f>
        <v>3234249453</v>
      </c>
      <c r="X9" s="1">
        <v>140400</v>
      </c>
      <c r="Y9" s="1">
        <v>140500</v>
      </c>
      <c r="Z9" s="1">
        <v>146905</v>
      </c>
      <c r="AA9" s="1">
        <v>146910</v>
      </c>
      <c r="AB9" s="1">
        <v>146915</v>
      </c>
      <c r="AC9" s="1">
        <v>146920</v>
      </c>
      <c r="AD9" s="1">
        <v>146925</v>
      </c>
    </row>
    <row r="10" spans="1:30" x14ac:dyDescent="0.25">
      <c r="A10" s="14">
        <v>144115</v>
      </c>
      <c r="B10" s="22" t="str">
        <f>PROPER(VLOOKUP($A10,cuc!$A$3:$AA$2089,B$3,FALSE))</f>
        <v xml:space="preserve">         Categoría C Riesgo Apreciable</v>
      </c>
      <c r="C10" s="28">
        <f>VLOOKUP($A10,cuc!$A$3:$AA$2089,C$3,FALSE)</f>
        <v>1353291911.3199999</v>
      </c>
      <c r="D10" s="28">
        <f>VLOOKUP($A10,cuc!$A$3:$AA$2089,D$3,FALSE)</f>
        <v>1079422618.8</v>
      </c>
      <c r="E10" s="28">
        <f>VLOOKUP($A10,cuc!$A$3:$AA$2089,E$3,FALSE)</f>
        <v>1203768938</v>
      </c>
      <c r="F10" s="28">
        <f>VLOOKUP($A10,cuc!$A$3:$AA$2089,F$3,FALSE)</f>
        <v>2047414094</v>
      </c>
      <c r="G10" s="29">
        <f>VLOOKUP($A10,cuc!$A$3:$AA$2089,G$3,FALSE)</f>
        <v>2120282593</v>
      </c>
      <c r="H10" s="29">
        <f>VLOOKUP($A10,cuc!$A$3:$AA$2089,H$3,FALSE)</f>
        <v>1059081543</v>
      </c>
      <c r="X10" s="1">
        <v>140400</v>
      </c>
      <c r="Y10" s="1">
        <v>140500</v>
      </c>
      <c r="Z10" s="1">
        <v>146905</v>
      </c>
      <c r="AA10" s="1">
        <v>146910</v>
      </c>
      <c r="AB10" s="1">
        <v>146915</v>
      </c>
      <c r="AC10" s="1">
        <v>146920</v>
      </c>
      <c r="AD10" s="1">
        <v>146925</v>
      </c>
    </row>
    <row r="11" spans="1:30" x14ac:dyDescent="0.25">
      <c r="A11" s="14">
        <v>144120</v>
      </c>
      <c r="B11" s="22" t="str">
        <f>PROPER(VLOOKUP($A11,cuc!$A$3:$AA$2089,B$3,FALSE))</f>
        <v xml:space="preserve">         Categoría D Riesgo Significativo</v>
      </c>
      <c r="C11" s="28">
        <f>VLOOKUP($A11,cuc!$A$3:$AA$2089,C$3,FALSE)</f>
        <v>1912485685.48</v>
      </c>
      <c r="D11" s="28">
        <f>VLOOKUP($A11,cuc!$A$3:$AA$2089,D$3,FALSE)</f>
        <v>1698551223</v>
      </c>
      <c r="E11" s="28">
        <f>VLOOKUP($A11,cuc!$A$3:$AA$2089,E$3,FALSE)</f>
        <v>1332781505</v>
      </c>
      <c r="F11" s="28">
        <f>VLOOKUP($A11,cuc!$A$3:$AA$2089,F$3,FALSE)</f>
        <v>2626511526</v>
      </c>
      <c r="G11" s="29">
        <f>VLOOKUP($A11,cuc!$A$3:$AA$2089,G$3,FALSE)</f>
        <v>3412455495</v>
      </c>
      <c r="H11" s="29">
        <f>VLOOKUP($A11,cuc!$A$3:$AA$2089,H$3,FALSE)</f>
        <v>1699103515</v>
      </c>
      <c r="X11" s="1">
        <v>140400</v>
      </c>
      <c r="Y11" s="1">
        <v>140500</v>
      </c>
      <c r="Z11" s="1">
        <v>146905</v>
      </c>
      <c r="AA11" s="1">
        <v>146910</v>
      </c>
      <c r="AB11" s="1">
        <v>146915</v>
      </c>
      <c r="AC11" s="1">
        <v>146920</v>
      </c>
      <c r="AD11" s="1">
        <v>146925</v>
      </c>
    </row>
    <row r="12" spans="1:30" x14ac:dyDescent="0.25">
      <c r="A12" s="14">
        <v>144125</v>
      </c>
      <c r="B12" s="22" t="str">
        <f>PROPER(VLOOKUP($A12,cuc!$A$3:$AA$2089,B$3,FALSE))</f>
        <v xml:space="preserve">         Categoría E Riesgo De Incobrabilidad</v>
      </c>
      <c r="C12" s="28">
        <f>VLOOKUP($A12,cuc!$A$3:$AA$2089,C$3,FALSE)</f>
        <v>2387799601.1100001</v>
      </c>
      <c r="D12" s="28">
        <f>VLOOKUP($A12,cuc!$A$3:$AA$2089,D$3,FALSE)</f>
        <v>2658322106.7800002</v>
      </c>
      <c r="E12" s="28">
        <f>VLOOKUP($A12,cuc!$A$3:$AA$2089,E$3,FALSE)</f>
        <v>2746382326</v>
      </c>
      <c r="F12" s="28">
        <f>VLOOKUP($A12,cuc!$A$3:$AA$2089,F$3,FALSE)</f>
        <v>4334457407</v>
      </c>
      <c r="G12" s="29">
        <f>VLOOKUP($A12,cuc!$A$3:$AA$2089,G$3,FALSE)</f>
        <v>8005776761</v>
      </c>
      <c r="H12" s="29">
        <f>VLOOKUP($A12,cuc!$A$3:$AA$2089,H$3,FALSE)</f>
        <v>7108018711</v>
      </c>
      <c r="X12" s="1">
        <v>140400</v>
      </c>
      <c r="Y12" s="1">
        <v>140500</v>
      </c>
      <c r="Z12" s="1">
        <v>146905</v>
      </c>
      <c r="AA12" s="1">
        <v>146910</v>
      </c>
      <c r="AB12" s="1">
        <v>146915</v>
      </c>
      <c r="AC12" s="1">
        <v>146920</v>
      </c>
      <c r="AD12" s="1">
        <v>146925</v>
      </c>
    </row>
    <row r="13" spans="1:30" x14ac:dyDescent="0.25">
      <c r="A13" s="14">
        <v>146935</v>
      </c>
      <c r="B13" s="22" t="str">
        <f>PROPER(VLOOKUP($A13,cuc!$A$3:$AA$2089,B$3,FALSE))</f>
        <v xml:space="preserve">         Categoría B Riesgo Aceptable, Consumo</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c r="X13" s="1">
        <v>140400</v>
      </c>
      <c r="Y13" s="1">
        <v>140500</v>
      </c>
      <c r="Z13" s="1">
        <v>146905</v>
      </c>
      <c r="AA13" s="1">
        <v>146910</v>
      </c>
      <c r="AB13" s="1">
        <v>146915</v>
      </c>
      <c r="AC13" s="1">
        <v>146920</v>
      </c>
      <c r="AD13" s="1">
        <v>146925</v>
      </c>
    </row>
    <row r="14" spans="1:30" x14ac:dyDescent="0.25">
      <c r="A14" s="14">
        <v>146940</v>
      </c>
      <c r="B14" s="22" t="str">
        <f>PROPER(VLOOKUP($A14,cuc!$A$3:$AA$2089,B$3,FALSE))</f>
        <v xml:space="preserve">         Categoría C Riesgo Apreciable, Consumo</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c r="X14" s="1">
        <v>140400</v>
      </c>
      <c r="Y14" s="1">
        <v>140500</v>
      </c>
      <c r="Z14" s="1">
        <v>146905</v>
      </c>
      <c r="AA14" s="1">
        <v>146910</v>
      </c>
      <c r="AB14" s="1">
        <v>146915</v>
      </c>
      <c r="AC14" s="1">
        <v>146920</v>
      </c>
      <c r="AD14" s="1">
        <v>146925</v>
      </c>
    </row>
    <row r="15" spans="1:30" x14ac:dyDescent="0.25">
      <c r="A15" s="14">
        <v>146945</v>
      </c>
      <c r="B15" s="22" t="str">
        <f>PROPER(VLOOKUP($A15,cuc!$A$3:$AA$2089,B$3,FALSE))</f>
        <v xml:space="preserve">         Categoría D Riesgo Significativo, Consumo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c r="X15" s="1">
        <v>140400</v>
      </c>
      <c r="Y15" s="1">
        <v>140500</v>
      </c>
      <c r="Z15" s="1">
        <v>146905</v>
      </c>
      <c r="AA15" s="1">
        <v>146910</v>
      </c>
      <c r="AB15" s="1">
        <v>146915</v>
      </c>
      <c r="AC15" s="1">
        <v>146920</v>
      </c>
      <c r="AD15" s="1">
        <v>146925</v>
      </c>
    </row>
    <row r="16" spans="1:30" x14ac:dyDescent="0.25">
      <c r="A16" s="14">
        <v>146950</v>
      </c>
      <c r="B16" s="22" t="str">
        <f>PROPER(VLOOKUP($A16,cuc!$A$3:$AA$2089,B$3,FALSE))</f>
        <v xml:space="preserve">         Categoría E Riesgo De Incobrabilidad, Consumo</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c r="X16" s="1">
        <v>140400</v>
      </c>
      <c r="Y16" s="1">
        <v>140500</v>
      </c>
      <c r="Z16" s="1">
        <v>146905</v>
      </c>
      <c r="AA16" s="1">
        <v>146910</v>
      </c>
      <c r="AB16" s="1">
        <v>146915</v>
      </c>
      <c r="AC16" s="1">
        <v>146920</v>
      </c>
      <c r="AD16" s="1">
        <v>146925</v>
      </c>
    </row>
    <row r="17" spans="1:8" ht="14.4" thickBot="1" x14ac:dyDescent="0.3">
      <c r="A17" s="15"/>
      <c r="B17" s="21" t="s">
        <v>1487</v>
      </c>
      <c r="C17" s="30">
        <f t="shared" ref="C17:H17" si="0">+SUM(C5:C16)</f>
        <v>8183618213.6200008</v>
      </c>
      <c r="D17" s="30">
        <f t="shared" si="0"/>
        <v>7285403021.5799999</v>
      </c>
      <c r="E17" s="30">
        <f t="shared" si="0"/>
        <v>7497690391.2399998</v>
      </c>
      <c r="F17" s="30">
        <f t="shared" si="0"/>
        <v>11661036010</v>
      </c>
      <c r="G17" s="30">
        <f t="shared" si="0"/>
        <v>15851690660</v>
      </c>
      <c r="H17" s="30">
        <f t="shared" si="0"/>
        <v>13100453222</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1486</v>
      </c>
      <c r="C21" s="27">
        <f>IFERROR(+D17/C17-1,0%)</f>
        <v>-0.10975770968214293</v>
      </c>
      <c r="D21" s="27">
        <f t="shared" ref="D21:G21" si="1">IFERROR(+E17/D17-1,0%)</f>
        <v>2.9138726990282748E-2</v>
      </c>
      <c r="E21" s="27">
        <f t="shared" si="1"/>
        <v>0.55528374759569776</v>
      </c>
      <c r="F21" s="27">
        <f t="shared" si="1"/>
        <v>0.35937241308630519</v>
      </c>
      <c r="G21" s="27">
        <f t="shared" si="1"/>
        <v>-0.17356113597033818</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8"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146110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146115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146120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146125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146210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146215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146220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x14ac:dyDescent="0.25">
      <c r="A12" s="14">
        <v>146225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c r="X12" s="1">
        <v>140400</v>
      </c>
      <c r="Y12" s="1">
        <v>140500</v>
      </c>
      <c r="Z12" s="1">
        <v>146905</v>
      </c>
      <c r="AA12" s="1">
        <v>146910</v>
      </c>
      <c r="AB12" s="1">
        <v>146915</v>
      </c>
      <c r="AC12" s="1">
        <v>146920</v>
      </c>
      <c r="AD12" s="1">
        <v>146925</v>
      </c>
    </row>
    <row r="13" spans="1:30" ht="14.4" thickBot="1" x14ac:dyDescent="0.3">
      <c r="A13" s="15"/>
      <c r="B13" s="21" t="s">
        <v>1488</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144810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144815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144820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144825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145410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145415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145420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x14ac:dyDescent="0.25">
      <c r="A12" s="14">
        <v>145425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c r="X12" s="1">
        <v>140400</v>
      </c>
      <c r="Y12" s="1">
        <v>140500</v>
      </c>
      <c r="Z12" s="1">
        <v>146905</v>
      </c>
      <c r="AA12" s="1">
        <v>146910</v>
      </c>
      <c r="AB12" s="1">
        <v>146915</v>
      </c>
      <c r="AC12" s="1">
        <v>146920</v>
      </c>
      <c r="AD12" s="1">
        <v>146925</v>
      </c>
    </row>
    <row r="13" spans="1:30" x14ac:dyDescent="0.25">
      <c r="A13" s="14">
        <v>145510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c r="X13" s="1">
        <v>140400</v>
      </c>
      <c r="Y13" s="1">
        <v>140500</v>
      </c>
      <c r="Z13" s="1">
        <v>146905</v>
      </c>
      <c r="AA13" s="1">
        <v>146910</v>
      </c>
      <c r="AB13" s="1">
        <v>146915</v>
      </c>
      <c r="AC13" s="1">
        <v>146920</v>
      </c>
      <c r="AD13" s="1">
        <v>146925</v>
      </c>
    </row>
    <row r="14" spans="1:30" x14ac:dyDescent="0.25">
      <c r="A14" s="14">
        <v>145515</v>
      </c>
      <c r="B14" s="22" t="str">
        <f>PROPER(VLOOKUP($A14,cuc!$A$3:$AA$2089,B$3,FALSE))</f>
        <v xml:space="preserve">         Categoría C Riesgo Apreciable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c r="X14" s="1">
        <v>140400</v>
      </c>
      <c r="Y14" s="1">
        <v>140500</v>
      </c>
      <c r="Z14" s="1">
        <v>146905</v>
      </c>
      <c r="AA14" s="1">
        <v>146910</v>
      </c>
      <c r="AB14" s="1">
        <v>146915</v>
      </c>
      <c r="AC14" s="1">
        <v>146920</v>
      </c>
      <c r="AD14" s="1">
        <v>146925</v>
      </c>
    </row>
    <row r="15" spans="1:30" x14ac:dyDescent="0.25">
      <c r="A15" s="14">
        <v>145520</v>
      </c>
      <c r="B15" s="22" t="str">
        <f>PROPER(VLOOKUP($A15,cuc!$A$3:$AA$2089,B$3,FALSE))</f>
        <v xml:space="preserve">         Categoría D Riesgo Significativo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c r="X15" s="1">
        <v>140400</v>
      </c>
      <c r="Y15" s="1">
        <v>140500</v>
      </c>
      <c r="Z15" s="1">
        <v>146905</v>
      </c>
      <c r="AA15" s="1">
        <v>146910</v>
      </c>
      <c r="AB15" s="1">
        <v>146915</v>
      </c>
      <c r="AC15" s="1">
        <v>146920</v>
      </c>
      <c r="AD15" s="1">
        <v>146925</v>
      </c>
    </row>
    <row r="16" spans="1:30" x14ac:dyDescent="0.25">
      <c r="A16" s="14">
        <v>145525</v>
      </c>
      <c r="B16" s="22" t="str">
        <f>PROPER(VLOOKUP($A16,cuc!$A$3:$AA$2089,B$3,FALSE))</f>
        <v xml:space="preserve">         Categoría E Riesgo De Incobrabilidad</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c r="X16" s="1">
        <v>140400</v>
      </c>
      <c r="Y16" s="1">
        <v>140500</v>
      </c>
      <c r="Z16" s="1">
        <v>146905</v>
      </c>
      <c r="AA16" s="1">
        <v>146910</v>
      </c>
      <c r="AB16" s="1">
        <v>146915</v>
      </c>
      <c r="AC16" s="1">
        <v>146920</v>
      </c>
      <c r="AD16" s="1">
        <v>146925</v>
      </c>
    </row>
    <row r="17" spans="1:8" ht="14.4" thickBot="1" x14ac:dyDescent="0.3">
      <c r="A17" s="15"/>
      <c r="B17" s="21" t="s">
        <v>1490</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PROPER(VLOOKUP($A5,cuc!$A$3:$AA$2089,B$3,FALSE))</f>
        <v xml:space="preserve">         Categoría B Riesgo Aceptable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140415</v>
      </c>
      <c r="B6" s="22" t="str">
        <f>PROPER(VLOOKUP($A6,cuc!$A$3:$AA$2089,B$3,FALSE))</f>
        <v xml:space="preserve">         Categoría C Riesgo Apreciable</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X6" s="1">
        <v>140400</v>
      </c>
      <c r="Y6" s="1">
        <v>140500</v>
      </c>
      <c r="Z6" s="1">
        <v>146905</v>
      </c>
      <c r="AA6" s="1">
        <v>146910</v>
      </c>
      <c r="AB6" s="1">
        <v>146915</v>
      </c>
      <c r="AC6" s="1">
        <v>146920</v>
      </c>
      <c r="AD6" s="1">
        <v>146925</v>
      </c>
    </row>
    <row r="7" spans="1:30" x14ac:dyDescent="0.25">
      <c r="A7" s="14">
        <v>140420</v>
      </c>
      <c r="B7" s="22" t="str">
        <f>PROPER(VLOOKUP($A7,cuc!$A$3:$AA$2089,B$3,FALSE))</f>
        <v xml:space="preserve">         Categoría D Riesgo Significativo</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c r="X7" s="1">
        <v>140400</v>
      </c>
      <c r="Y7" s="1">
        <v>140500</v>
      </c>
      <c r="Z7" s="1">
        <v>146905</v>
      </c>
      <c r="AA7" s="1">
        <v>146910</v>
      </c>
      <c r="AB7" s="1">
        <v>146915</v>
      </c>
      <c r="AC7" s="1">
        <v>146920</v>
      </c>
      <c r="AD7" s="1">
        <v>146925</v>
      </c>
    </row>
    <row r="8" spans="1:30" x14ac:dyDescent="0.25">
      <c r="A8" s="14">
        <v>140425</v>
      </c>
      <c r="B8" s="22" t="str">
        <f>PROPER(VLOOKUP($A8,cuc!$A$3:$AA$2089,B$3,FALSE))</f>
        <v xml:space="preserve">         Categoría E Riesgo De Incobrabilidad</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c r="X8" s="1">
        <v>140400</v>
      </c>
      <c r="Y8" s="1">
        <v>140500</v>
      </c>
      <c r="Z8" s="1">
        <v>146905</v>
      </c>
      <c r="AA8" s="1">
        <v>146910</v>
      </c>
      <c r="AB8" s="1">
        <v>146915</v>
      </c>
      <c r="AC8" s="1">
        <v>146920</v>
      </c>
      <c r="AD8" s="1">
        <v>146925</v>
      </c>
    </row>
    <row r="9" spans="1:30" x14ac:dyDescent="0.25">
      <c r="A9" s="14">
        <v>140510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c r="X9" s="1">
        <v>140400</v>
      </c>
      <c r="Y9" s="1">
        <v>140500</v>
      </c>
      <c r="Z9" s="1">
        <v>146905</v>
      </c>
      <c r="AA9" s="1">
        <v>146910</v>
      </c>
      <c r="AB9" s="1">
        <v>146915</v>
      </c>
      <c r="AC9" s="1">
        <v>146920</v>
      </c>
      <c r="AD9" s="1">
        <v>146925</v>
      </c>
    </row>
    <row r="10" spans="1:30" x14ac:dyDescent="0.25">
      <c r="A10" s="14">
        <v>140515</v>
      </c>
      <c r="B10" s="22" t="str">
        <f>PROPER(VLOOKUP($A10,cuc!$A$3:$AA$2089,B$3,FALSE))</f>
        <v xml:space="preserve">         Categoría C Riesgo Apreciable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c r="X10" s="1">
        <v>140400</v>
      </c>
      <c r="Y10" s="1">
        <v>140500</v>
      </c>
      <c r="Z10" s="1">
        <v>146905</v>
      </c>
      <c r="AA10" s="1">
        <v>146910</v>
      </c>
      <c r="AB10" s="1">
        <v>146915</v>
      </c>
      <c r="AC10" s="1">
        <v>146920</v>
      </c>
      <c r="AD10" s="1">
        <v>146925</v>
      </c>
    </row>
    <row r="11" spans="1:30" x14ac:dyDescent="0.25">
      <c r="A11" s="14">
        <v>140520</v>
      </c>
      <c r="B11" s="22" t="str">
        <f>PROPER(VLOOKUP($A11,cuc!$A$3:$AA$2089,B$3,FALSE))</f>
        <v xml:space="preserve">         Categoría D Riesgo Significativo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c r="X11" s="1">
        <v>140400</v>
      </c>
      <c r="Y11" s="1">
        <v>140500</v>
      </c>
      <c r="Z11" s="1">
        <v>146905</v>
      </c>
      <c r="AA11" s="1">
        <v>146910</v>
      </c>
      <c r="AB11" s="1">
        <v>146915</v>
      </c>
      <c r="AC11" s="1">
        <v>146920</v>
      </c>
      <c r="AD11" s="1">
        <v>146925</v>
      </c>
    </row>
    <row r="12" spans="1:30" x14ac:dyDescent="0.25">
      <c r="A12" s="14">
        <v>140525</v>
      </c>
      <c r="B12" s="22" t="str">
        <f>PROPER(VLOOKUP($A12,cuc!$A$3:$AA$2089,B$3,FALSE))</f>
        <v xml:space="preserve">         Categoría E Riesgo De Incobrabilidad</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c r="X12" s="1">
        <v>140400</v>
      </c>
      <c r="Y12" s="1">
        <v>140500</v>
      </c>
      <c r="Z12" s="1">
        <v>146905</v>
      </c>
      <c r="AA12" s="1">
        <v>146910</v>
      </c>
      <c r="AB12" s="1">
        <v>146915</v>
      </c>
      <c r="AC12" s="1">
        <v>146920</v>
      </c>
      <c r="AD12" s="1">
        <v>146925</v>
      </c>
    </row>
    <row r="13" spans="1:30" x14ac:dyDescent="0.25">
      <c r="A13" s="14">
        <v>146910</v>
      </c>
      <c r="B13" s="22" t="str">
        <f>PROPER(VLOOKUP($A13,cuc!$A$3:$AA$2089,B$3,FALSE))</f>
        <v xml:space="preserve">         Categoría B Riesgo Aceptable, Vivienda</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c r="X13" s="1">
        <v>140400</v>
      </c>
      <c r="Y13" s="1">
        <v>140500</v>
      </c>
      <c r="Z13" s="1">
        <v>146905</v>
      </c>
      <c r="AA13" s="1">
        <v>146910</v>
      </c>
      <c r="AB13" s="1">
        <v>146915</v>
      </c>
      <c r="AC13" s="1">
        <v>146920</v>
      </c>
      <c r="AD13" s="1">
        <v>146925</v>
      </c>
    </row>
    <row r="14" spans="1:30" x14ac:dyDescent="0.25">
      <c r="A14" s="14">
        <v>146915</v>
      </c>
      <c r="B14" s="22" t="str">
        <f>PROPER(VLOOKUP($A14,cuc!$A$3:$AA$2089,B$3,FALSE))</f>
        <v xml:space="preserve">         Categoría C Riesgo Apreciable, Vivienda</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c r="X14" s="1">
        <v>140400</v>
      </c>
      <c r="Y14" s="1">
        <v>140500</v>
      </c>
      <c r="Z14" s="1">
        <v>146905</v>
      </c>
      <c r="AA14" s="1">
        <v>146910</v>
      </c>
      <c r="AB14" s="1">
        <v>146915</v>
      </c>
      <c r="AC14" s="1">
        <v>146920</v>
      </c>
      <c r="AD14" s="1">
        <v>146925</v>
      </c>
    </row>
    <row r="15" spans="1:30" x14ac:dyDescent="0.25">
      <c r="A15" s="14">
        <v>146920</v>
      </c>
      <c r="B15" s="22" t="str">
        <f>PROPER(VLOOKUP($A15,cuc!$A$3:$AA$2089,B$3,FALSE))</f>
        <v xml:space="preserve">         Categoría D Riesgo Significativo, Vivienda</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c r="X15" s="1">
        <v>140400</v>
      </c>
      <c r="Y15" s="1">
        <v>140500</v>
      </c>
      <c r="Z15" s="1">
        <v>146905</v>
      </c>
      <c r="AA15" s="1">
        <v>146910</v>
      </c>
      <c r="AB15" s="1">
        <v>146915</v>
      </c>
      <c r="AC15" s="1">
        <v>146920</v>
      </c>
      <c r="AD15" s="1">
        <v>146925</v>
      </c>
    </row>
    <row r="16" spans="1:30" x14ac:dyDescent="0.25">
      <c r="A16" s="14">
        <v>146925</v>
      </c>
      <c r="B16" s="22" t="str">
        <f>PROPER(VLOOKUP($A16,cuc!$A$3:$AA$2089,B$3,FALSE))</f>
        <v xml:space="preserve">         Categoría E Riesgo De Incobrabilidad, Vivienda</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c r="X16" s="1">
        <v>140400</v>
      </c>
      <c r="Y16" s="1">
        <v>140500</v>
      </c>
      <c r="Z16" s="1">
        <v>146905</v>
      </c>
      <c r="AA16" s="1">
        <v>146910</v>
      </c>
      <c r="AB16" s="1">
        <v>146915</v>
      </c>
      <c r="AC16" s="1">
        <v>146920</v>
      </c>
      <c r="AD16" s="1">
        <v>146925</v>
      </c>
    </row>
    <row r="17" spans="1:8" ht="14.4" thickBot="1" x14ac:dyDescent="0.3">
      <c r="A17" s="15"/>
      <c r="B17" s="21" t="s">
        <v>1492</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26"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7.4" thickBot="1" x14ac:dyDescent="0.3">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110500</v>
      </c>
      <c r="B5" s="22" t="str">
        <f>PROPER(VLOOKUP($A5,cuc!$A$3:$AA$2089,B$3,FALSE))</f>
        <v xml:space="preserve">      Caja</v>
      </c>
      <c r="C5" s="28">
        <f>VLOOKUP($A5,cuc!$A$3:$AA$2089,C$3,FALSE)</f>
        <v>3509952</v>
      </c>
      <c r="D5" s="28">
        <f>VLOOKUP($A5,cuc!$A$3:$AA$2089,D$3,FALSE)</f>
        <v>3262103</v>
      </c>
      <c r="E5" s="28">
        <f>VLOOKUP($A5,cuc!$A$3:$AA$2089,E$3,FALSE)</f>
        <v>4372103</v>
      </c>
      <c r="F5" s="28">
        <f>VLOOKUP($A5,cuc!$A$3:$AA$2089,F$3,FALSE)</f>
        <v>5699489</v>
      </c>
      <c r="G5" s="29">
        <f>VLOOKUP($A5,cuc!$A$3:$AA$2089,G$3,FALSE)</f>
        <v>4445220</v>
      </c>
      <c r="H5" s="29">
        <f>VLOOKUP($A5,cuc!$A$3:$AA$2089,H$3,FALSE)</f>
        <v>14536419</v>
      </c>
      <c r="X5" s="1">
        <v>140400</v>
      </c>
      <c r="Y5" s="1">
        <v>140500</v>
      </c>
      <c r="Z5" s="1">
        <v>146905</v>
      </c>
      <c r="AA5" s="1">
        <v>146910</v>
      </c>
      <c r="AB5" s="1">
        <v>146915</v>
      </c>
      <c r="AC5" s="1">
        <v>146920</v>
      </c>
      <c r="AD5" s="1">
        <v>146925</v>
      </c>
    </row>
    <row r="6" spans="1:30" x14ac:dyDescent="0.25">
      <c r="A6" s="14">
        <v>111000</v>
      </c>
      <c r="B6" s="22" t="str">
        <f>PROPER(VLOOKUP($A6,cuc!$A$3:$AA$2089,B$3,FALSE))</f>
        <v xml:space="preserve">      Bancos Y Otras Entidades Con Actividad Financiera</v>
      </c>
      <c r="C6" s="28">
        <f>VLOOKUP($A6,cuc!$A$3:$AA$2089,C$3,FALSE)</f>
        <v>2922036800.3600001</v>
      </c>
      <c r="D6" s="28">
        <f>VLOOKUP($A6,cuc!$A$3:$AA$2089,D$3,FALSE)</f>
        <v>3593535233.0700002</v>
      </c>
      <c r="E6" s="28">
        <f>VLOOKUP($A6,cuc!$A$3:$AA$2089,E$3,FALSE)</f>
        <v>10313700456.34</v>
      </c>
      <c r="F6" s="28">
        <f>VLOOKUP($A6,cuc!$A$3:$AA$2089,F$3,FALSE)</f>
        <v>23194951417.029999</v>
      </c>
      <c r="G6" s="29">
        <f>VLOOKUP($A6,cuc!$A$3:$AA$2089,G$3,FALSE)</f>
        <v>10099941601.209999</v>
      </c>
      <c r="H6" s="29">
        <f>VLOOKUP($A6,cuc!$A$3:$AA$2089,H$3,FALSE)</f>
        <v>13887304988.5</v>
      </c>
      <c r="I6" s="1" t="s">
        <v>1454</v>
      </c>
    </row>
    <row r="7" spans="1:30" x14ac:dyDescent="0.25">
      <c r="A7" s="14">
        <v>111500</v>
      </c>
      <c r="B7" s="22" t="str">
        <f>PROPER(VLOOKUP($A7,cuc!$A$3:$AA$2089,B$3,FALSE))</f>
        <v xml:space="preserve">      Equivalentes Al  Efectivo (Compromiso De Pago)</v>
      </c>
      <c r="C7" s="28">
        <f>VLOOKUP($A7,cuc!$A$3:$AA$2089,C$3,FALSE)</f>
        <v>1536000000</v>
      </c>
      <c r="D7" s="28">
        <f>VLOOKUP($A7,cuc!$A$3:$AA$2089,D$3,FALSE)</f>
        <v>2094000000</v>
      </c>
      <c r="E7" s="28">
        <f>VLOOKUP($A7,cuc!$A$3:$AA$2089,E$3,FALSE)</f>
        <v>1588000000</v>
      </c>
      <c r="F7" s="28">
        <f>VLOOKUP($A7,cuc!$A$3:$AA$2089,F$3,FALSE)</f>
        <v>1616000000</v>
      </c>
      <c r="G7" s="29">
        <f>VLOOKUP($A7,cuc!$A$3:$AA$2089,G$3,FALSE)</f>
        <v>2874000000</v>
      </c>
      <c r="H7" s="29">
        <f>VLOOKUP($A7,cuc!$A$3:$AA$2089,H$3,FALSE)</f>
        <v>990000000</v>
      </c>
    </row>
    <row r="8" spans="1:30" x14ac:dyDescent="0.25">
      <c r="A8" s="14">
        <v>112001</v>
      </c>
      <c r="B8" s="22" t="str">
        <f>PROPER(VLOOKUP($A8,cuc!$A$3:$AA$2089,B$3,FALSE))</f>
        <v xml:space="preserve">         Fondo De Liquidez – Cuentas Corrientes</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112003</v>
      </c>
      <c r="B9" s="22" t="str">
        <f>PROPER(VLOOKUP($A9,cuc!$A$3:$AA$2089,B$3,FALSE))</f>
        <v xml:space="preserve">         Fondo De Liquidez - Fondos De Inversión Colectiva Administrados Por Sociedades Fiduciarias</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112005</v>
      </c>
      <c r="B10" s="22" t="str">
        <f>PROPER(VLOOKUP($A10,cuc!$A$3:$AA$2089,B$3,FALSE))</f>
        <v xml:space="preserve">         Fondo De Liquidez - Cuentas De Ahorro</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112006</v>
      </c>
      <c r="B11" s="22" t="str">
        <f>PROPER(VLOOKUP($A11,cuc!$A$3:$AA$2089,B$3,FALSE))</f>
        <v xml:space="preserve">         Fondo De Liquidez - Fondos De Inversión Colectiva Administrados Por Sociedades Comisionistas De Bolsa</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112007</v>
      </c>
      <c r="B12" s="22" t="str">
        <f>PROPER(VLOOKUP($A12,cuc!$A$3:$AA$2089,B$3,FALSE))</f>
        <v xml:space="preserve">         Fondo De Liquidez - Certificado De Depósito A TÉrmino</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112008</v>
      </c>
      <c r="B13" s="22" t="str">
        <f>PROPER(VLOOKUP($A13,cuc!$A$3:$AA$2089,B$3,FALSE))</f>
        <v xml:space="preserve">         Fondo De Liquidez - Certificados De Ahorro A TÉrmino</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120305</v>
      </c>
      <c r="B14" s="22" t="str">
        <f>PROPER(VLOOKUP($A14,cuc!$A$3:$AA$2089,B$3,FALSE))</f>
        <v xml:space="preserve">         Fondo De Liquidez – Certificados De Depósito A Término- Cdt</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x14ac:dyDescent="0.25">
      <c r="A15" s="14">
        <v>120310</v>
      </c>
      <c r="B15" s="22" t="str">
        <f>PROPER(VLOOKUP($A15,cuc!$A$3:$AA$2089,B$3,FALSE))</f>
        <v xml:space="preserve">         Fondo De Liquidez – Certificados De Ahorro A Término – Cdat</v>
      </c>
      <c r="C15" s="28">
        <f>VLOOKUP($A15,cuc!$A$3:$AA$2089,C$3,FALSE)</f>
        <v>0</v>
      </c>
      <c r="D15" s="28">
        <f>VLOOKUP($A15,cuc!$A$3:$AA$2089,D$3,FALSE)</f>
        <v>0</v>
      </c>
      <c r="E15" s="28">
        <f>VLOOKUP($A15,cuc!$A$3:$AA$2089,E$3,FALSE)</f>
        <v>0</v>
      </c>
      <c r="F15" s="28">
        <f>VLOOKUP($A15,cuc!$A$3:$AA$2089,F$3,FALSE)</f>
        <v>2000000000</v>
      </c>
      <c r="G15" s="29">
        <f>VLOOKUP($A15,cuc!$A$3:$AA$2089,G$3,FALSE)</f>
        <v>0</v>
      </c>
      <c r="H15" s="29">
        <f>VLOOKUP($A15,cuc!$A$3:$AA$2089,H$3,FALSE)</f>
        <v>0</v>
      </c>
    </row>
    <row r="16" spans="1:30" x14ac:dyDescent="0.25">
      <c r="A16" s="14">
        <v>120315</v>
      </c>
      <c r="B16" s="22" t="str">
        <f>PROPER(VLOOKUP($A16,cuc!$A$3:$AA$2089,B$3,FALSE))</f>
        <v xml:space="preserve">         Fondo De Liquidez - Fondos De Inversión Colectiva Administrados Por Sociedades Fiduciarias</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120320</v>
      </c>
      <c r="B17" s="22" t="str">
        <f>PROPER(VLOOKUP($A17,cuc!$A$3:$AA$2089,B$3,FALSE))</f>
        <v xml:space="preserve">         Fondo De Liquidez - Fondos De Inversión Colectiva Administrados Por Sociedades Comisionistas De Bolsa</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120330</v>
      </c>
      <c r="B18" s="22" t="str">
        <f>PROPER(VLOOKUP($A18,cuc!$A$3:$AA$2089,B$3,FALSE))</f>
        <v xml:space="preserve">         Fondo De Liquidez - Bonos Ordinarios</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123016</v>
      </c>
      <c r="B19" s="22" t="str">
        <f>PROPER(VLOOKUP($A19,cuc!$A$3:$AA$2089,B$3,FALSE))</f>
        <v xml:space="preserve">         Participación En Fondos De Inversión Colectivaabiertos Sin Pacto De Permanencia</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120400</v>
      </c>
      <c r="B20" s="22" t="str">
        <f>PROPER(VLOOKUP($A20,cuc!$A$3:$AA$2089,B$3,FALSE))</f>
        <v xml:space="preserve">      Inversiones Negociables En Títulos De Deuda</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120800</v>
      </c>
      <c r="B21" s="22" t="str">
        <f>PROPER(VLOOKUP($A21,cuc!$A$3:$AA$2089,B$3,FALSE))</f>
        <v xml:space="preserve">      Inversiones Para Mantener Hasta El Vencimiento</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121300</v>
      </c>
      <c r="B22" s="22" t="str">
        <f>PROPER(VLOOKUP($A22,cuc!$A$3:$AA$2089,B$3,FALSE))</f>
        <v xml:space="preserve">      Inversiones Disponibles Para La Venta En Títulos De Deuda</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122800</v>
      </c>
      <c r="B23" s="22" t="str">
        <f>PROPER(VLOOKUP($A23,cuc!$A$3:$AA$2089,B$3,FALSE))</f>
        <v xml:space="preserve">      Inversiones Contabilizadas A Costo Amortizado</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123000</v>
      </c>
      <c r="B24" s="22" t="str">
        <f>PROPER(VLOOKUP($A24,cuc!$A$3:$AA$2089,B$3,FALSE))</f>
        <v xml:space="preserve">      Inversiones Contabilizadas A Valor Razonable Con Cambios En El Resultado</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ht="14.4" thickBot="1" x14ac:dyDescent="0.3">
      <c r="A25" s="15"/>
      <c r="B25" s="21" t="s">
        <v>1494</v>
      </c>
      <c r="C25" s="30">
        <f t="shared" ref="C25:H25" si="0">+SUM(C5:C24)</f>
        <v>4461546752.3600006</v>
      </c>
      <c r="D25" s="30">
        <f t="shared" si="0"/>
        <v>5690797336.0699997</v>
      </c>
      <c r="E25" s="30">
        <f t="shared" si="0"/>
        <v>11906072559.34</v>
      </c>
      <c r="F25" s="30">
        <f t="shared" si="0"/>
        <v>26816650906.029999</v>
      </c>
      <c r="G25" s="30">
        <f t="shared" si="0"/>
        <v>12978386821.209999</v>
      </c>
      <c r="H25" s="30">
        <f t="shared" si="0"/>
        <v>14891841407.5</v>
      </c>
    </row>
    <row r="26" spans="1:8" ht="14.4" thickBot="1" x14ac:dyDescent="0.3"/>
    <row r="27" spans="1:8" x14ac:dyDescent="0.25">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25">
      <c r="A28" s="14">
        <v>210500</v>
      </c>
      <c r="B28" s="49" t="str">
        <f>PROPER(VLOOKUP($A28,cuc!$A$3:$AA$2089,B$3,FALSE))</f>
        <v xml:space="preserve">      Depósitos De Ahorro</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211005</v>
      </c>
      <c r="B29" s="49" t="str">
        <f>PROPER(VLOOKUP($A29,cuc!$A$3:$AA$2089,B$3,FALSE))</f>
        <v xml:space="preserve">         Emitidos Menos De 6 Meses</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212505</v>
      </c>
      <c r="B30" s="49" t="str">
        <f>PROPER(VLOOKUP($A30,cuc!$A$3:$AA$2089,B$3,FALSE))</f>
        <v xml:space="preserve">         Depósitos A Corto Plazo - Activas</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212510</v>
      </c>
      <c r="B31" s="49" t="str">
        <f>PROPER(VLOOKUP($A31,cuc!$A$3:$AA$2089,B$3,FALSE))</f>
        <v xml:space="preserve">         Depósitos A Corto Plazo - Inactivas</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213005</v>
      </c>
      <c r="B32" s="49" t="str">
        <f>PROPER(VLOOKUP($A32,cuc!$A$3:$AA$2089,B$3,FALSE))</f>
        <v xml:space="preserve">         Depósitos A Corto Plazo</v>
      </c>
      <c r="C32" s="28">
        <f>VLOOKUP($A32,cuc!$A$3:$AA$2089,C$3,FALSE)</f>
        <v>0</v>
      </c>
      <c r="D32" s="28">
        <f>VLOOKUP($A32,cuc!$A$3:$AA$2089,D$3,FALSE)</f>
        <v>0</v>
      </c>
      <c r="E32" s="28">
        <f>VLOOKUP($A32,cuc!$A$3:$AA$2089,E$3,FALSE)</f>
        <v>0</v>
      </c>
      <c r="F32" s="28">
        <f>VLOOKUP($A32,cuc!$A$3:$AA$2089,F$3,FALSE)</f>
        <v>0</v>
      </c>
      <c r="G32" s="29">
        <f>VLOOKUP($A32,cuc!$A$3:$AA$2089,G$3,FALSE)</f>
        <v>0</v>
      </c>
      <c r="H32" s="29">
        <f>VLOOKUP($A32,cuc!$A$3:$AA$2089,H$3,FALSE)</f>
        <v>0</v>
      </c>
    </row>
    <row r="33" spans="1:8" ht="14.4" thickBot="1" x14ac:dyDescent="0.3">
      <c r="A33" s="15"/>
      <c r="B33" s="19" t="s">
        <v>1495</v>
      </c>
      <c r="C33" s="31">
        <f t="shared" ref="C33:H33" si="2">SUM(C28:C32)</f>
        <v>0</v>
      </c>
      <c r="D33" s="31">
        <f t="shared" si="2"/>
        <v>0</v>
      </c>
      <c r="E33" s="31">
        <f t="shared" si="2"/>
        <v>0</v>
      </c>
      <c r="F33" s="31">
        <f t="shared" si="2"/>
        <v>0</v>
      </c>
      <c r="G33" s="51">
        <f t="shared" si="2"/>
        <v>0</v>
      </c>
      <c r="H33" s="51">
        <f t="shared" si="2"/>
        <v>0</v>
      </c>
    </row>
    <row r="34" spans="1:8" ht="14.4" thickBot="1" x14ac:dyDescent="0.3"/>
    <row r="35" spans="1:8" x14ac:dyDescent="0.25">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25">
      <c r="B36" s="10" t="s">
        <v>1496</v>
      </c>
      <c r="C36" s="27">
        <f t="shared" ref="C36:H36" si="4">IFERROR(+C25/C33,0%)</f>
        <v>0</v>
      </c>
      <c r="D36" s="27">
        <f t="shared" si="4"/>
        <v>0</v>
      </c>
      <c r="E36" s="27">
        <f t="shared" si="4"/>
        <v>0</v>
      </c>
      <c r="F36" s="27">
        <f t="shared" si="4"/>
        <v>0</v>
      </c>
      <c r="G36" s="27">
        <f t="shared" si="4"/>
        <v>0</v>
      </c>
      <c r="H36" s="27">
        <f t="shared" si="4"/>
        <v>0</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1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110500</v>
      </c>
      <c r="B5" s="22" t="str">
        <f>PROPER(VLOOKUP($A5,cuc!$A$3:$AA$2089,B$3,FALSE))</f>
        <v xml:space="preserve">      Caja</v>
      </c>
      <c r="C5" s="28">
        <f>VLOOKUP($A5,cuc!$A$3:$AA$2089,C$3,FALSE)</f>
        <v>3509952</v>
      </c>
      <c r="D5" s="28">
        <f>VLOOKUP($A5,cuc!$A$3:$AA$2089,D$3,FALSE)</f>
        <v>3262103</v>
      </c>
      <c r="E5" s="28">
        <f>VLOOKUP($A5,cuc!$A$3:$AA$2089,E$3,FALSE)</f>
        <v>4372103</v>
      </c>
      <c r="F5" s="28">
        <f>VLOOKUP($A5,cuc!$A$3:$AA$2089,F$3,FALSE)</f>
        <v>5699489</v>
      </c>
      <c r="G5" s="29">
        <f>VLOOKUP($A5,cuc!$A$3:$AA$2089,G$3,FALSE)</f>
        <v>4445220</v>
      </c>
      <c r="H5" s="29">
        <f>VLOOKUP($A5,cuc!$A$3:$AA$2089,H$3,FALSE)</f>
        <v>14536419</v>
      </c>
      <c r="X5" s="1">
        <v>140400</v>
      </c>
      <c r="Y5" s="1">
        <v>140500</v>
      </c>
      <c r="Z5" s="1">
        <v>146905</v>
      </c>
      <c r="AA5" s="1">
        <v>146910</v>
      </c>
      <c r="AB5" s="1">
        <v>146915</v>
      </c>
      <c r="AC5" s="1">
        <v>146920</v>
      </c>
      <c r="AD5" s="1">
        <v>146925</v>
      </c>
    </row>
    <row r="6" spans="1:30" x14ac:dyDescent="0.25">
      <c r="A6" s="14">
        <v>111000</v>
      </c>
      <c r="B6" s="22" t="str">
        <f>PROPER(VLOOKUP($A6,cuc!$A$3:$AA$2089,B$3,FALSE))</f>
        <v xml:space="preserve">      Bancos Y Otras Entidades Con Actividad Financiera</v>
      </c>
      <c r="C6" s="28">
        <f>VLOOKUP($A6,cuc!$A$3:$AA$2089,C$3,FALSE)</f>
        <v>2922036800.3600001</v>
      </c>
      <c r="D6" s="28">
        <f>VLOOKUP($A6,cuc!$A$3:$AA$2089,D$3,FALSE)</f>
        <v>3593535233.0700002</v>
      </c>
      <c r="E6" s="28">
        <f>VLOOKUP($A6,cuc!$A$3:$AA$2089,E$3,FALSE)</f>
        <v>10313700456.34</v>
      </c>
      <c r="F6" s="28">
        <f>VLOOKUP($A6,cuc!$A$3:$AA$2089,F$3,FALSE)</f>
        <v>23194951417.029999</v>
      </c>
      <c r="G6" s="29">
        <f>VLOOKUP($A6,cuc!$A$3:$AA$2089,G$3,FALSE)</f>
        <v>10099941601.209999</v>
      </c>
      <c r="H6" s="29">
        <f>VLOOKUP($A6,cuc!$A$3:$AA$2089,H$3,FALSE)</f>
        <v>13887304988.5</v>
      </c>
      <c r="I6" s="1" t="s">
        <v>1454</v>
      </c>
    </row>
    <row r="7" spans="1:30" x14ac:dyDescent="0.25">
      <c r="A7" s="14">
        <v>111500</v>
      </c>
      <c r="B7" s="22" t="str">
        <f>PROPER(VLOOKUP($A7,cuc!$A$3:$AA$2089,B$3,FALSE))</f>
        <v xml:space="preserve">      Equivalentes Al  Efectivo (Compromiso De Pago)</v>
      </c>
      <c r="C7" s="28">
        <f>VLOOKUP($A7,cuc!$A$3:$AA$2089,C$3,FALSE)</f>
        <v>1536000000</v>
      </c>
      <c r="D7" s="28">
        <f>VLOOKUP($A7,cuc!$A$3:$AA$2089,D$3,FALSE)</f>
        <v>2094000000</v>
      </c>
      <c r="E7" s="28">
        <f>VLOOKUP($A7,cuc!$A$3:$AA$2089,E$3,FALSE)</f>
        <v>1588000000</v>
      </c>
      <c r="F7" s="28">
        <f>VLOOKUP($A7,cuc!$A$3:$AA$2089,F$3,FALSE)</f>
        <v>1616000000</v>
      </c>
      <c r="G7" s="29">
        <f>VLOOKUP($A7,cuc!$A$3:$AA$2089,G$3,FALSE)</f>
        <v>2874000000</v>
      </c>
      <c r="H7" s="29">
        <f>VLOOKUP($A7,cuc!$A$3:$AA$2089,H$3,FALSE)</f>
        <v>990000000</v>
      </c>
    </row>
    <row r="8" spans="1:30" x14ac:dyDescent="0.25">
      <c r="A8" s="14">
        <v>112001</v>
      </c>
      <c r="B8" s="22" t="str">
        <f>PROPER(VLOOKUP($A8,cuc!$A$3:$AA$2089,B$3,FALSE))</f>
        <v xml:space="preserve">         Fondo De Liquidez – Cuentas Corrientes</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112003</v>
      </c>
      <c r="B9" s="22" t="str">
        <f>PROPER(VLOOKUP($A9,cuc!$A$3:$AA$2089,B$3,FALSE))</f>
        <v xml:space="preserve">         Fondo De Liquidez - Fondos De Inversión Colectiva Administrados Por Sociedades Fiduciarias</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30" x14ac:dyDescent="0.25">
      <c r="A10" s="14">
        <v>112005</v>
      </c>
      <c r="B10" s="22" t="str">
        <f>PROPER(VLOOKUP($A10,cuc!$A$3:$AA$2089,B$3,FALSE))</f>
        <v xml:space="preserve">         Fondo De Liquidez - Cuentas De Ahorro</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112006</v>
      </c>
      <c r="B11" s="22" t="str">
        <f>PROPER(VLOOKUP($A11,cuc!$A$3:$AA$2089,B$3,FALSE))</f>
        <v xml:space="preserve">         Fondo De Liquidez - Fondos De Inversión Colectiva Administrados Por Sociedades Comisionistas De Bolsa</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112007</v>
      </c>
      <c r="B12" s="22" t="str">
        <f>PROPER(VLOOKUP($A12,cuc!$A$3:$AA$2089,B$3,FALSE))</f>
        <v xml:space="preserve">         Fondo De Liquidez - Certificado De Depósito A TÉrmino</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112008</v>
      </c>
      <c r="B13" s="22" t="str">
        <f>PROPER(VLOOKUP($A13,cuc!$A$3:$AA$2089,B$3,FALSE))</f>
        <v xml:space="preserve">         Fondo De Liquidez - Certificados De Ahorro A TÉrmino</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120305</v>
      </c>
      <c r="B14" s="22" t="str">
        <f>PROPER(VLOOKUP($A14,cuc!$A$3:$AA$2089,B$3,FALSE))</f>
        <v xml:space="preserve">         Fondo De Liquidez – Certificados De Depósito A Término- Cdt</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x14ac:dyDescent="0.25">
      <c r="A15" s="14">
        <v>120310</v>
      </c>
      <c r="B15" s="22" t="str">
        <f>PROPER(VLOOKUP($A15,cuc!$A$3:$AA$2089,B$3,FALSE))</f>
        <v xml:space="preserve">         Fondo De Liquidez – Certificados De Ahorro A Término – Cdat</v>
      </c>
      <c r="C15" s="28">
        <f>VLOOKUP($A15,cuc!$A$3:$AA$2089,C$3,FALSE)</f>
        <v>0</v>
      </c>
      <c r="D15" s="28">
        <f>VLOOKUP($A15,cuc!$A$3:$AA$2089,D$3,FALSE)</f>
        <v>0</v>
      </c>
      <c r="E15" s="28">
        <f>VLOOKUP($A15,cuc!$A$3:$AA$2089,E$3,FALSE)</f>
        <v>0</v>
      </c>
      <c r="F15" s="28">
        <f>VLOOKUP($A15,cuc!$A$3:$AA$2089,F$3,FALSE)</f>
        <v>2000000000</v>
      </c>
      <c r="G15" s="29">
        <f>VLOOKUP($A15,cuc!$A$3:$AA$2089,G$3,FALSE)</f>
        <v>0</v>
      </c>
      <c r="H15" s="29">
        <f>VLOOKUP($A15,cuc!$A$3:$AA$2089,H$3,FALSE)</f>
        <v>0</v>
      </c>
    </row>
    <row r="16" spans="1:30" x14ac:dyDescent="0.25">
      <c r="A16" s="14">
        <v>120315</v>
      </c>
      <c r="B16" s="22" t="str">
        <f>PROPER(VLOOKUP($A16,cuc!$A$3:$AA$2089,B$3,FALSE))</f>
        <v xml:space="preserve">         Fondo De Liquidez - Fondos De Inversión Colectiva Administrados Por Sociedades Fiduciarias</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120320</v>
      </c>
      <c r="B17" s="22" t="str">
        <f>PROPER(VLOOKUP($A17,cuc!$A$3:$AA$2089,B$3,FALSE))</f>
        <v xml:space="preserve">         Fondo De Liquidez - Fondos De Inversión Colectiva Administrados Por Sociedades Comisionistas De Bolsa</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120330</v>
      </c>
      <c r="B18" s="22" t="str">
        <f>PROPER(VLOOKUP($A18,cuc!$A$3:$AA$2089,B$3,FALSE))</f>
        <v xml:space="preserve">         Fondo De Liquidez - Bonos Ordinarios</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123016</v>
      </c>
      <c r="B19" s="22" t="str">
        <f>PROPER(VLOOKUP($A19,cuc!$A$3:$AA$2089,B$3,FALSE))</f>
        <v xml:space="preserve">         Participación En Fondos De Inversión Colectivaabiertos Sin Pacto De Permanencia</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ht="14.4" thickBot="1" x14ac:dyDescent="0.3">
      <c r="A20" s="15"/>
      <c r="B20" s="21" t="s">
        <v>1494</v>
      </c>
      <c r="C20" s="30">
        <f t="shared" ref="C20:H20" si="0">+SUM(C5:C19)</f>
        <v>4461546752.3600006</v>
      </c>
      <c r="D20" s="30">
        <f t="shared" si="0"/>
        <v>5690797336.0699997</v>
      </c>
      <c r="E20" s="30">
        <f t="shared" si="0"/>
        <v>11906072559.34</v>
      </c>
      <c r="F20" s="30">
        <f t="shared" si="0"/>
        <v>26816650906.029999</v>
      </c>
      <c r="G20" s="30">
        <f t="shared" si="0"/>
        <v>12978386821.209999</v>
      </c>
      <c r="H20" s="30">
        <f t="shared" si="0"/>
        <v>14891841407.5</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4.4" thickBot="1" x14ac:dyDescent="0.3">
      <c r="A23" s="15"/>
      <c r="B23" s="19" t="s">
        <v>1497</v>
      </c>
      <c r="C23" s="31">
        <v>0</v>
      </c>
      <c r="D23" s="31">
        <v>0</v>
      </c>
      <c r="E23" s="31">
        <v>0</v>
      </c>
      <c r="F23" s="31">
        <v>0</v>
      </c>
      <c r="G23" s="51">
        <v>0</v>
      </c>
      <c r="H23" s="51">
        <v>0</v>
      </c>
    </row>
    <row r="24" spans="1:8" ht="14.4" thickBot="1" x14ac:dyDescent="0.3"/>
    <row r="25" spans="1:8" x14ac:dyDescent="0.25">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25">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3"/>
  <sheetViews>
    <sheetView showGridLines="0" zoomScale="120" zoomScaleNormal="120" workbookViewId="0">
      <pane xSplit="1" ySplit="3" topLeftCell="B4"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210500</v>
      </c>
      <c r="B5" s="49" t="str">
        <f>PROPER(VLOOKUP($A5,cuc!$A$3:$AA$2089,B$3,FALSE))</f>
        <v xml:space="preserve">      Depósitos De Ahorro</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211000</v>
      </c>
      <c r="B6" s="49" t="str">
        <f>PROPER(VLOOKUP($A6,cuc!$A$3:$AA$2089,B$3,FALSE))</f>
        <v xml:space="preserve">      Certificados Depósitos De Ahorro A TÉrmino</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212500</v>
      </c>
      <c r="B7" s="49" t="str">
        <f>PROPER(VLOOKUP($A7,cuc!$A$3:$AA$2089,B$3,FALSE))</f>
        <v xml:space="preserve">      Depósitos De Ahorro Contractual</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213000</v>
      </c>
      <c r="B8" s="49" t="str">
        <f>PROPER(VLOOKUP($A8,cuc!$A$3:$AA$2089,B$3,FALSE))</f>
        <v xml:space="preserve">      Depósitos De Ahorro Permanente</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ht="14.4" thickBot="1" x14ac:dyDescent="0.3">
      <c r="A9" s="15"/>
      <c r="B9" s="19" t="s">
        <v>1499</v>
      </c>
      <c r="C9" s="31">
        <f t="shared" ref="C9:H9" si="0">SUM(C5:C8)</f>
        <v>0</v>
      </c>
      <c r="D9" s="31">
        <f t="shared" si="0"/>
        <v>0</v>
      </c>
      <c r="E9" s="31">
        <f t="shared" si="0"/>
        <v>0</v>
      </c>
      <c r="F9" s="31">
        <f t="shared" si="0"/>
        <v>0</v>
      </c>
      <c r="G9" s="51">
        <f t="shared" si="0"/>
        <v>0</v>
      </c>
      <c r="H9" s="51">
        <f t="shared" si="0"/>
        <v>0</v>
      </c>
    </row>
    <row r="10" spans="1:9" x14ac:dyDescent="0.25">
      <c r="A10" s="60"/>
      <c r="B10" s="60" t="s">
        <v>1500</v>
      </c>
      <c r="C10" s="163"/>
      <c r="D10" s="163"/>
      <c r="E10" s="163"/>
      <c r="F10" s="163"/>
      <c r="G10" s="163"/>
      <c r="H10" s="61">
        <v>1453372098</v>
      </c>
      <c r="I10" s="1" t="s">
        <v>1919</v>
      </c>
    </row>
    <row r="11" spans="1:9" ht="14.4" thickBot="1" x14ac:dyDescent="0.3"/>
    <row r="12" spans="1:9" x14ac:dyDescent="0.25">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25">
      <c r="B13" s="10" t="s">
        <v>1501</v>
      </c>
      <c r="C13" s="27">
        <f>IFERROR(C10/C9,0%)</f>
        <v>0</v>
      </c>
      <c r="D13" s="27">
        <f t="shared" ref="D13:G13" si="3">IFERROR(D10/D9,0%)</f>
        <v>0</v>
      </c>
      <c r="E13" s="27">
        <f t="shared" si="3"/>
        <v>0</v>
      </c>
      <c r="F13" s="27">
        <f t="shared" si="3"/>
        <v>0</v>
      </c>
      <c r="G13" s="27">
        <f t="shared" si="3"/>
        <v>0</v>
      </c>
      <c r="H13" s="27">
        <f t="shared" ref="H13" si="4">IFERROR(H10/H9,0%)</f>
        <v>0</v>
      </c>
    </row>
  </sheetData>
  <phoneticPr fontId="17" type="noConversion"/>
  <conditionalFormatting sqref="C13:G13">
    <cfRule type="colorScale" priority="4">
      <colorScale>
        <cfvo type="min"/>
        <cfvo type="percentile" val="50"/>
        <cfvo type="max"/>
        <color rgb="FF63BE7B"/>
        <color rgb="FFFFEB84"/>
        <color rgb="FFF8696B"/>
      </colorScale>
    </cfRule>
  </conditionalFormatting>
  <conditionalFormatting sqref="H13">
    <cfRule type="colorScale" priority="3">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1"/>
  <sheetViews>
    <sheetView showGridLines="0" zoomScale="150" zoomScaleNormal="150" workbookViewId="0">
      <pane xSplit="1" ySplit="4" topLeftCell="B11" activePane="bottomRight" state="frozen"/>
      <selection activeCell="B3" sqref="A1:G69"/>
      <selection pane="topRight" activeCell="B3" sqref="A1:G69"/>
      <selection pane="bottomLeft" activeCell="B3" sqref="A1:G69"/>
      <selection pane="bottomRight" activeCell="H21" sqref="H21"/>
    </sheetView>
  </sheetViews>
  <sheetFormatPr baseColWidth="10" defaultRowHeight="13.8" x14ac:dyDescent="0.25"/>
  <cols>
    <col min="1" max="1" width="6.77734375" style="1" bestFit="1" customWidth="1"/>
    <col min="2" max="2" width="31.88671875" style="1" customWidth="1"/>
    <col min="3" max="7" width="11.33203125" style="1" customWidth="1"/>
    <col min="8" max="8" width="9.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PROPER(VLOOKUP($A5,cuc!$A$3:$AA$2089,B$3,FALSE))</f>
        <v xml:space="preserve">      Créditos De Vivienda - Con Libranza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c r="X5" s="1">
        <v>140400</v>
      </c>
      <c r="Y5" s="1">
        <v>140500</v>
      </c>
      <c r="Z5" s="1">
        <v>146905</v>
      </c>
      <c r="AA5" s="1">
        <v>146910</v>
      </c>
      <c r="AB5" s="1">
        <v>146915</v>
      </c>
      <c r="AC5" s="1">
        <v>146920</v>
      </c>
      <c r="AD5" s="1">
        <v>146925</v>
      </c>
    </row>
    <row r="6" spans="1:30" x14ac:dyDescent="0.25">
      <c r="A6" s="14">
        <v>140500</v>
      </c>
      <c r="B6" s="22" t="str">
        <f>PROPER(VLOOKUP($A6,cuc!$A$3:$AA$2089,B$3,FALSE))</f>
        <v xml:space="preserve">      Créditos De Vivienda - Sin Libranza</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c r="I6" s="1" t="s">
        <v>1454</v>
      </c>
    </row>
    <row r="7" spans="1:30" x14ac:dyDescent="0.25">
      <c r="A7" s="14">
        <v>141100</v>
      </c>
      <c r="B7" s="22" t="str">
        <f>PROPER(VLOOKUP($A7,cuc!$A$3:$AA$2089,B$3,FALSE))</f>
        <v xml:space="preserve">      Créditos De Consumo, Garantía Admisible - Con Libranza</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30" x14ac:dyDescent="0.25">
      <c r="A8" s="14">
        <v>141200</v>
      </c>
      <c r="B8" s="22" t="str">
        <f>PROPER(VLOOKUP($A8,cuc!$A$3:$AA$2089,B$3,FALSE))</f>
        <v xml:space="preserve">      Créditos De Consumo, Garantía Admisible - Sin Libranza</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30" x14ac:dyDescent="0.25">
      <c r="A9" s="14">
        <v>144100</v>
      </c>
      <c r="B9" s="22" t="str">
        <f>PROPER(VLOOKUP($A9,cuc!$A$3:$AA$2089,B$3,FALSE))</f>
        <v xml:space="preserve">      Créditos De Consumo, Otras Garantías - Con Libranza</v>
      </c>
      <c r="C9" s="28">
        <f>VLOOKUP($A9,cuc!$A$3:$AA$2089,C$3,FALSE)</f>
        <v>144814482683.72</v>
      </c>
      <c r="D9" s="28">
        <f>VLOOKUP($A9,cuc!$A$3:$AA$2089,D$3,FALSE)</f>
        <v>158112192380.94</v>
      </c>
      <c r="E9" s="28">
        <f>VLOOKUP($A9,cuc!$A$3:$AA$2089,E$3,FALSE)</f>
        <v>173343642315.04999</v>
      </c>
      <c r="F9" s="28">
        <f>VLOOKUP($A9,cuc!$A$3:$AA$2089,F$3,FALSE)</f>
        <v>172995588812.39001</v>
      </c>
      <c r="G9" s="29">
        <f>VLOOKUP($A9,cuc!$A$3:$AA$2089,G$3,FALSE)</f>
        <v>214295086256.57001</v>
      </c>
      <c r="H9" s="29">
        <f>VLOOKUP($A9,cuc!$A$3:$AA$2089,H$3,FALSE)</f>
        <v>217702140160.07001</v>
      </c>
    </row>
    <row r="10" spans="1:30" x14ac:dyDescent="0.25">
      <c r="A10" s="14">
        <v>144200</v>
      </c>
      <c r="B10" s="22" t="str">
        <f>PROPER(VLOOKUP($A10,cuc!$A$3:$AA$2089,B$3,FALSE))</f>
        <v xml:space="preserve">      Créditos De Consumo, Otras Garantías - Sin Libranza</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30" x14ac:dyDescent="0.25">
      <c r="A11" s="14">
        <v>144800</v>
      </c>
      <c r="B11" s="22" t="str">
        <f>PROPER(VLOOKUP($A11,cuc!$A$3:$AA$2089,B$3,FALSE))</f>
        <v xml:space="preserve">      Microcrédito Inmobiliario</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30" x14ac:dyDescent="0.25">
      <c r="A12" s="14">
        <v>145400</v>
      </c>
      <c r="B12" s="22" t="str">
        <f>PROPER(VLOOKUP($A12,cuc!$A$3:$AA$2089,B$3,FALSE))</f>
        <v xml:space="preserve">      Microcrédito Empresarial - Garantía Admisible</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30" x14ac:dyDescent="0.25">
      <c r="A13" s="14">
        <v>145500</v>
      </c>
      <c r="B13" s="22" t="str">
        <f>PROPER(VLOOKUP($A13,cuc!$A$3:$AA$2089,B$3,FALSE))</f>
        <v xml:space="preserve">      Microcrédito Empresarial - Otras Garantías</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30" x14ac:dyDescent="0.25">
      <c r="A14" s="14">
        <v>146100</v>
      </c>
      <c r="B14" s="22" t="str">
        <f>PROPER(VLOOKUP($A14,cuc!$A$3:$AA$2089,B$3,FALSE))</f>
        <v xml:space="preserve">      Créditos Comerciales - Garantía Admisible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30" x14ac:dyDescent="0.25">
      <c r="A15" s="14">
        <v>146200</v>
      </c>
      <c r="B15" s="22" t="str">
        <f>PROPER(VLOOKUP($A15,cuc!$A$3:$AA$2089,B$3,FALSE))</f>
        <v xml:space="preserve">      Créditos Comerciales - Otras Garantías</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30" x14ac:dyDescent="0.25">
      <c r="A16" s="14">
        <v>146900</v>
      </c>
      <c r="B16" s="22" t="str">
        <f>PROPER(VLOOKUP($A16,cuc!$A$3:$AA$2089,B$3,FALSE))</f>
        <v xml:space="preserve">      CréDitos A Empleados</v>
      </c>
      <c r="C16" s="28">
        <f>VLOOKUP($A16,cuc!$A$3:$AA$2089,C$3,FALSE)</f>
        <v>774659057</v>
      </c>
      <c r="D16" s="28">
        <f>VLOOKUP($A16,cuc!$A$3:$AA$2089,D$3,FALSE)</f>
        <v>786029151</v>
      </c>
      <c r="E16" s="28">
        <f>VLOOKUP($A16,cuc!$A$3:$AA$2089,E$3,FALSE)</f>
        <v>727701362</v>
      </c>
      <c r="F16" s="28">
        <f>VLOOKUP($A16,cuc!$A$3:$AA$2089,F$3,FALSE)</f>
        <v>772921526</v>
      </c>
      <c r="G16" s="29">
        <f>VLOOKUP($A16,cuc!$A$3:$AA$2089,G$3,FALSE)</f>
        <v>798520169</v>
      </c>
      <c r="H16" s="29">
        <f>VLOOKUP($A16,cuc!$A$3:$AA$2089,H$3,FALSE)</f>
        <v>783424928</v>
      </c>
    </row>
    <row r="17" spans="1:9" ht="14.4" thickBot="1" x14ac:dyDescent="0.3">
      <c r="A17" s="15"/>
      <c r="B17" s="21" t="s">
        <v>1472</v>
      </c>
      <c r="C17" s="30">
        <f t="shared" ref="C17:H17" si="0">+SUM(C5:C16)</f>
        <v>145589141740.72</v>
      </c>
      <c r="D17" s="30">
        <f t="shared" si="0"/>
        <v>158898221531.94</v>
      </c>
      <c r="E17" s="30">
        <f t="shared" si="0"/>
        <v>174071343677.04999</v>
      </c>
      <c r="F17" s="30">
        <f t="shared" si="0"/>
        <v>173768510338.39001</v>
      </c>
      <c r="G17" s="30">
        <f t="shared" si="0"/>
        <v>215093606425.57001</v>
      </c>
      <c r="H17" s="30">
        <f t="shared" si="0"/>
        <v>218485565088.07001</v>
      </c>
    </row>
    <row r="18" spans="1:9" x14ac:dyDescent="0.25">
      <c r="A18" s="60"/>
      <c r="B18" s="60" t="s">
        <v>1502</v>
      </c>
      <c r="C18" s="163"/>
      <c r="D18" s="163"/>
      <c r="E18" s="163"/>
      <c r="F18" s="163"/>
      <c r="G18" s="163"/>
      <c r="H18" s="163">
        <v>2839847582</v>
      </c>
      <c r="I18" s="1" t="s">
        <v>1919</v>
      </c>
    </row>
    <row r="19" spans="1:9" ht="14.4" thickBot="1" x14ac:dyDescent="0.3"/>
    <row r="20" spans="1:9" x14ac:dyDescent="0.25">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9" x14ac:dyDescent="0.25">
      <c r="B21" s="10" t="s">
        <v>1503</v>
      </c>
      <c r="C21" s="27">
        <f>IFERROR(C18/C17,0%)</f>
        <v>0</v>
      </c>
      <c r="D21" s="27">
        <f t="shared" ref="D21:G21" si="3">IFERROR(D18/D17,0%)</f>
        <v>0</v>
      </c>
      <c r="E21" s="27">
        <f t="shared" si="3"/>
        <v>0</v>
      </c>
      <c r="F21" s="27">
        <f t="shared" si="3"/>
        <v>0</v>
      </c>
      <c r="G21" s="27">
        <f t="shared" si="3"/>
        <v>0</v>
      </c>
      <c r="H21" s="27">
        <f t="shared" ref="H21" si="4">IFERROR(H18/H17,0%)</f>
        <v>1.2997872792444102E-2</v>
      </c>
    </row>
  </sheetData>
  <conditionalFormatting sqref="C21:G21">
    <cfRule type="colorScale" priority="3">
      <colorScale>
        <cfvo type="min"/>
        <cfvo type="percentile" val="50"/>
        <cfvo type="max"/>
        <color rgb="FF63BE7B"/>
        <color rgb="FFFFEB84"/>
        <color rgb="FFF8696B"/>
      </colorScale>
    </cfRule>
  </conditionalFormatting>
  <conditionalFormatting sqref="H21">
    <cfRule type="colorScale" priority="2">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510500</v>
      </c>
      <c r="B5" s="22" t="str">
        <f>PROPER(VLOOKUP($A5,cuc!$A$3:$AA$2089,B$3,FALSE))</f>
        <v xml:space="preserve">      Beneficio A Empleados</v>
      </c>
      <c r="C5" s="28">
        <f>VLOOKUP($A5,cuc!$A$3:$AA$2089,C$3,FALSE)</f>
        <v>2310985563.4499998</v>
      </c>
      <c r="D5" s="28">
        <f>VLOOKUP($A5,cuc!$A$3:$AA$2089,D$3,FALSE)</f>
        <v>2420157885.5500002</v>
      </c>
      <c r="E5" s="28">
        <f>VLOOKUP($A5,cuc!$A$3:$AA$2089,E$3,FALSE)</f>
        <v>2562521158.73</v>
      </c>
      <c r="F5" s="28">
        <f>VLOOKUP($A5,cuc!$A$3:$AA$2089,F$3,FALSE)</f>
        <v>2537972393.27</v>
      </c>
      <c r="G5" s="29">
        <f>VLOOKUP($A5,cuc!$A$3:$AA$2089,G$3,FALSE)</f>
        <v>2738057969.4400001</v>
      </c>
      <c r="H5" s="29">
        <f>VLOOKUP($A5,cuc!$A$3:$AA$2089,H$3,FALSE)</f>
        <v>2389364297.8299999</v>
      </c>
    </row>
    <row r="6" spans="1:9" x14ac:dyDescent="0.25">
      <c r="A6" s="14">
        <v>510700</v>
      </c>
      <c r="B6" s="22" t="str">
        <f>PROPER(VLOOKUP($A6,cuc!$A$3:$AA$2089,B$3,FALSE))</f>
        <v xml:space="preserve">      Gastos Por Obligaciones De Organizaciones Solidarias De Trabajo Asociado</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511000</v>
      </c>
      <c r="B7" s="22" t="str">
        <f>PROPER(VLOOKUP($A7,cuc!$A$3:$AA$2089,B$3,FALSE))</f>
        <v xml:space="preserve">      Gastos  Generales</v>
      </c>
      <c r="C7" s="28">
        <f>VLOOKUP($A7,cuc!$A$3:$AA$2089,C$3,FALSE)</f>
        <v>8090195882.0200005</v>
      </c>
      <c r="D7" s="28">
        <f>VLOOKUP($A7,cuc!$A$3:$AA$2089,D$3,FALSE)</f>
        <v>7571591892.1899996</v>
      </c>
      <c r="E7" s="28">
        <f>VLOOKUP($A7,cuc!$A$3:$AA$2089,E$3,FALSE)</f>
        <v>8987974587.3500004</v>
      </c>
      <c r="F7" s="28">
        <f>VLOOKUP($A7,cuc!$A$3:$AA$2089,F$3,FALSE)</f>
        <v>11837393022.77</v>
      </c>
      <c r="G7" s="29">
        <f>VLOOKUP($A7,cuc!$A$3:$AA$2089,G$3,FALSE)</f>
        <v>5874271057.79</v>
      </c>
      <c r="H7" s="29">
        <f>VLOOKUP($A7,cuc!$A$3:$AA$2089,H$3,FALSE)</f>
        <v>4994054314.7600002</v>
      </c>
    </row>
    <row r="8" spans="1:9" x14ac:dyDescent="0.25">
      <c r="A8" s="14">
        <v>540000</v>
      </c>
      <c r="B8" s="22" t="str">
        <f>PROPER(VLOOKUP($A8,cuc!$A$3:$AA$2089,B$3,FALSE))</f>
        <v xml:space="preserve">   Gastos De Ventas</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511500</v>
      </c>
      <c r="B9" s="22" t="str">
        <f>PROPER(VLOOKUP($A9,cuc!$A$3:$AA$2089,B$3,FALSE))</f>
        <v xml:space="preserve">      Deterioro</v>
      </c>
      <c r="C9" s="28">
        <f>VLOOKUP($A9,cuc!$A$3:$AA$2089,C$3,FALSE)</f>
        <v>1292870558.46</v>
      </c>
      <c r="D9" s="28">
        <f>VLOOKUP($A9,cuc!$A$3:$AA$2089,D$3,FALSE)</f>
        <v>751220611.11000001</v>
      </c>
      <c r="E9" s="28">
        <f>VLOOKUP($A9,cuc!$A$3:$AA$2089,E$3,FALSE)</f>
        <v>362304374.42000002</v>
      </c>
      <c r="F9" s="28">
        <f>VLOOKUP($A9,cuc!$A$3:$AA$2089,F$3,FALSE)</f>
        <v>2044319349</v>
      </c>
      <c r="G9" s="29">
        <f>VLOOKUP($A9,cuc!$A$3:$AA$2089,G$3,FALSE)</f>
        <v>3480477706</v>
      </c>
      <c r="H9" s="29">
        <f>VLOOKUP($A9,cuc!$A$3:$AA$2089,H$3,FALSE)</f>
        <v>68116503</v>
      </c>
    </row>
    <row r="10" spans="1:9" ht="14.4" thickBot="1" x14ac:dyDescent="0.3">
      <c r="A10" s="15"/>
      <c r="B10" s="21" t="s">
        <v>1504</v>
      </c>
      <c r="C10" s="30">
        <f t="shared" ref="C10:H10" si="0">+SUM(C5:C9)</f>
        <v>11694052003.93</v>
      </c>
      <c r="D10" s="30">
        <f t="shared" si="0"/>
        <v>10742970388.85</v>
      </c>
      <c r="E10" s="30">
        <f t="shared" si="0"/>
        <v>11912800120.5</v>
      </c>
      <c r="F10" s="30">
        <f t="shared" si="0"/>
        <v>16419684765.040001</v>
      </c>
      <c r="G10" s="30">
        <f t="shared" si="0"/>
        <v>12092806733.23</v>
      </c>
      <c r="H10" s="30">
        <f t="shared" si="0"/>
        <v>7451535115.5900002</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PROPER(VLOOKUP($A13,cuc!$A$3:$AA$2089,B$3,FALSE))</f>
        <v xml:space="preserve">   Ingresos Por Venta De Bienes Y Servicios</v>
      </c>
      <c r="C13" s="28">
        <f>VLOOKUP($A13,cuc!$A$3:$AA$2089,C$3,FALSE)</f>
        <v>23533264704.130001</v>
      </c>
      <c r="D13" s="28">
        <f>VLOOKUP($A13,cuc!$A$3:$AA$2089,D$3,FALSE)</f>
        <v>26178764444.799999</v>
      </c>
      <c r="E13" s="28">
        <f>VLOOKUP($A13,cuc!$A$3:$AA$2089,E$3,FALSE)</f>
        <v>28279770840.98</v>
      </c>
      <c r="F13" s="28">
        <f>VLOOKUP($A13,cuc!$A$3:$AA$2089,F$3,FALSE)</f>
        <v>29660474879.459999</v>
      </c>
      <c r="G13" s="29">
        <f>VLOOKUP($A13,cuc!$A$3:$AA$2089,G$3,FALSE)</f>
        <v>29670871436.57</v>
      </c>
      <c r="H13" s="29">
        <f>VLOOKUP($A13,cuc!$A$3:$AA$2089,H$3,FALSE)</f>
        <v>23808347317.25</v>
      </c>
    </row>
    <row r="14" spans="1:9" x14ac:dyDescent="0.25">
      <c r="A14" s="14">
        <v>422500</v>
      </c>
      <c r="B14" s="49" t="str">
        <f>PROPER(VLOOKUP($A14,cuc!$A$3:$AA$2089,B$3,FALSE))</f>
        <v xml:space="preserve">      Recuperaciones Deterioro</v>
      </c>
      <c r="C14" s="28">
        <f>VLOOKUP($A14,cuc!$A$3:$AA$2089,C$3,FALSE)</f>
        <v>277420409.76999998</v>
      </c>
      <c r="D14" s="28">
        <f>VLOOKUP($A14,cuc!$A$3:$AA$2089,D$3,FALSE)</f>
        <v>245610752</v>
      </c>
      <c r="E14" s="28">
        <f>VLOOKUP($A14,cuc!$A$3:$AA$2089,E$3,FALSE)</f>
        <v>201363242</v>
      </c>
      <c r="F14" s="28">
        <f>VLOOKUP($A14,cuc!$A$3:$AA$2089,F$3,FALSE)</f>
        <v>89485236</v>
      </c>
      <c r="G14" s="29">
        <f>VLOOKUP($A14,cuc!$A$3:$AA$2089,G$3,FALSE)</f>
        <v>108296056</v>
      </c>
      <c r="H14" s="29">
        <f>VLOOKUP($A14,cuc!$A$3:$AA$2089,H$3,FALSE)</f>
        <v>553639341</v>
      </c>
    </row>
    <row r="15" spans="1:9" ht="14.4" thickBot="1" x14ac:dyDescent="0.3">
      <c r="A15" s="15"/>
      <c r="B15" s="19" t="s">
        <v>1505</v>
      </c>
      <c r="C15" s="31">
        <f t="shared" ref="C15:H15" si="2">SUM(C13:C14)</f>
        <v>23810685113.900002</v>
      </c>
      <c r="D15" s="31">
        <f t="shared" si="2"/>
        <v>26424375196.799999</v>
      </c>
      <c r="E15" s="31">
        <f t="shared" si="2"/>
        <v>28481134082.98</v>
      </c>
      <c r="F15" s="31">
        <f t="shared" si="2"/>
        <v>29749960115.459999</v>
      </c>
      <c r="G15" s="51">
        <f t="shared" si="2"/>
        <v>29779167492.57</v>
      </c>
      <c r="H15" s="51">
        <f t="shared" si="2"/>
        <v>24361986658.25</v>
      </c>
    </row>
    <row r="16" spans="1:9" ht="14.4" thickBot="1" x14ac:dyDescent="0.3"/>
    <row r="17" spans="2:8" x14ac:dyDescent="0.25">
      <c r="B17" s="20" t="s">
        <v>1408</v>
      </c>
      <c r="C17" s="12" t="str">
        <f t="shared" ref="C17:H17" si="3">+C4</f>
        <v>Año 16</v>
      </c>
      <c r="D17" s="12" t="str">
        <f t="shared" si="3"/>
        <v>Año 17</v>
      </c>
      <c r="E17" s="12" t="str">
        <f t="shared" si="3"/>
        <v>Año 18</v>
      </c>
      <c r="F17" s="12" t="str">
        <f t="shared" si="3"/>
        <v>Año 19</v>
      </c>
      <c r="G17" s="12" t="str">
        <f t="shared" si="3"/>
        <v>Año 20</v>
      </c>
      <c r="H17" s="12" t="str">
        <f t="shared" si="3"/>
        <v>Año 21</v>
      </c>
    </row>
    <row r="18" spans="2:8" x14ac:dyDescent="0.25">
      <c r="B18" s="10" t="s">
        <v>1506</v>
      </c>
      <c r="C18" s="27">
        <f>IFERROR(+C10/C15,0%)</f>
        <v>0.49112622958939323</v>
      </c>
      <c r="D18" s="27">
        <f t="shared" ref="D18:G18" si="4">IFERROR(+D10/D15,0%)</f>
        <v>0.40655532283506851</v>
      </c>
      <c r="E18" s="27">
        <f t="shared" si="4"/>
        <v>0.41826986544117123</v>
      </c>
      <c r="F18" s="27">
        <f t="shared" si="4"/>
        <v>0.55192291691534989</v>
      </c>
      <c r="G18" s="27">
        <f t="shared" si="4"/>
        <v>0.40608276696274986</v>
      </c>
      <c r="H18" s="27">
        <f t="shared" ref="H18" si="5">IFERROR(+H10/H15,0%)</f>
        <v>0.30586730138720419</v>
      </c>
    </row>
  </sheetData>
  <conditionalFormatting sqref="C18:G18">
    <cfRule type="colorScale" priority="2">
      <colorScale>
        <cfvo type="min"/>
        <cfvo type="percentile" val="50"/>
        <cfvo type="max"/>
        <color rgb="FF63BE7B"/>
        <color rgb="FFFFEB84"/>
        <color rgb="FFF8696B"/>
      </colorScale>
    </cfRule>
  </conditionalFormatting>
  <conditionalFormatting sqref="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11"/>
  <sheetViews>
    <sheetView showGridLines="0" zoomScale="120" zoomScaleNormal="120" workbookViewId="0">
      <pane xSplit="1" ySplit="3" topLeftCell="B4" activePane="bottomRight" state="frozen"/>
      <selection activeCell="B3" sqref="A1:G69"/>
      <selection pane="topRight" activeCell="B3" sqref="A1:G69"/>
      <selection pane="bottomLeft" activeCell="B3" sqref="A1:G69"/>
      <selection pane="bottomRight" activeCell="A2" sqref="A2"/>
    </sheetView>
  </sheetViews>
  <sheetFormatPr baseColWidth="10" defaultRowHeight="13.8" x14ac:dyDescent="0.25"/>
  <cols>
    <col min="1" max="1" width="6.77734375" style="1" bestFit="1" customWidth="1"/>
    <col min="2" max="2" width="31.88671875" style="1" customWidth="1"/>
    <col min="3" max="7" width="11.33203125" style="1" customWidth="1"/>
    <col min="8" max="8" width="9.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300000</v>
      </c>
      <c r="B5" s="49" t="str">
        <f>PROPER(VLOOKUP($A5,cuc!$A$3:$AA$2089,B$3,FALSE))</f>
        <v>Patrimonio</v>
      </c>
      <c r="C5" s="28">
        <f>VLOOKUP($A5,cuc!$A$3:$AA$2089,C$3,FALSE)</f>
        <v>150345501042.04999</v>
      </c>
      <c r="D5" s="28">
        <f>VLOOKUP($A5,cuc!$A$3:$AA$2089,D$3,FALSE)</f>
        <v>167778548884.01001</v>
      </c>
      <c r="E5" s="28">
        <f>VLOOKUP($A5,cuc!$A$3:$AA$2089,E$3,FALSE)</f>
        <v>184343471066.51999</v>
      </c>
      <c r="F5" s="28">
        <f>VLOOKUP($A5,cuc!$A$3:$AA$2089,F$3,FALSE)</f>
        <v>197933064223.54999</v>
      </c>
      <c r="G5" s="29">
        <f>VLOOKUP($A5,cuc!$A$3:$AA$2089,G$3,FALSE)</f>
        <v>218034938948.20999</v>
      </c>
      <c r="H5" s="29">
        <f>VLOOKUP($A5,cuc!$A$3:$AA$2089,H$3,FALSE)</f>
        <v>229365549268.17001</v>
      </c>
    </row>
    <row r="6" spans="1:9" x14ac:dyDescent="0.25">
      <c r="A6" s="14">
        <v>310000</v>
      </c>
      <c r="B6" s="49" t="str">
        <f>PROPER(VLOOKUP($A6,cuc!$A$3:$AA$2089,B$3,FALSE))</f>
        <v xml:space="preserve">   Capital Social</v>
      </c>
      <c r="C6" s="28">
        <f>VLOOKUP($A6,cuc!$A$3:$AA$2089,C$3,FALSE)</f>
        <v>116605971320.02</v>
      </c>
      <c r="D6" s="28">
        <f>VLOOKUP($A6,cuc!$A$3:$AA$2089,D$3,FALSE)</f>
        <v>128101686146.99001</v>
      </c>
      <c r="E6" s="28">
        <f>VLOOKUP($A6,cuc!$A$3:$AA$2089,E$3,FALSE)</f>
        <v>140939103683.26999</v>
      </c>
      <c r="F6" s="28">
        <f>VLOOKUP($A6,cuc!$A$3:$AA$2089,F$3,FALSE)</f>
        <v>156259713423.26999</v>
      </c>
      <c r="G6" s="29">
        <f>VLOOKUP($A6,cuc!$A$3:$AA$2089,G$3,FALSE)</f>
        <v>171823469626.56</v>
      </c>
      <c r="H6" s="29">
        <f>VLOOKUP($A6,cuc!$A$3:$AA$2089,H$3,FALSE)</f>
        <v>180269793813.13</v>
      </c>
    </row>
    <row r="7" spans="1:9" x14ac:dyDescent="0.25">
      <c r="A7" s="14">
        <v>311010</v>
      </c>
      <c r="B7" s="49" t="str">
        <f>PROPER(VLOOKUP($A7,cuc!$A$3:$AA$2089,B$3,FALSE))</f>
        <v xml:space="preserve">         Aportes Amortizados</v>
      </c>
      <c r="C7" s="28">
        <f>-VLOOKUP($A7,cuc!$A$3:$AA$2089,C$3,FALSE)</f>
        <v>-10325949814.450001</v>
      </c>
      <c r="D7" s="28">
        <f>-VLOOKUP($A7,cuc!$A$3:$AA$2089,D$3,FALSE)</f>
        <v>-11186253693.959999</v>
      </c>
      <c r="E7" s="28">
        <f>-VLOOKUP($A7,cuc!$A$3:$AA$2089,E$3,FALSE)</f>
        <v>-12257494568.01</v>
      </c>
      <c r="F7" s="28">
        <f>-VLOOKUP($A7,cuc!$A$3:$AA$2089,F$3,FALSE)</f>
        <v>-15244096500.030001</v>
      </c>
      <c r="G7" s="28">
        <f>-VLOOKUP($A7,cuc!$A$3:$AA$2089,G$3,FALSE)</f>
        <v>-17228511697.5</v>
      </c>
      <c r="H7" s="28">
        <f>-VLOOKUP($A7,cuc!$A$3:$AA$2089,H$3,FALSE)</f>
        <v>-19134402316</v>
      </c>
    </row>
    <row r="8" spans="1:9" x14ac:dyDescent="0.25">
      <c r="A8" s="14"/>
      <c r="B8" s="49" t="s">
        <v>2652</v>
      </c>
      <c r="C8" s="28">
        <f>+C6+C7</f>
        <v>106280021505.57001</v>
      </c>
      <c r="D8" s="28">
        <f t="shared" ref="D8:H8" si="0">+D6+D7</f>
        <v>116915432453.03</v>
      </c>
      <c r="E8" s="28">
        <f t="shared" si="0"/>
        <v>128681609115.25999</v>
      </c>
      <c r="F8" s="28">
        <f t="shared" si="0"/>
        <v>141015616923.23999</v>
      </c>
      <c r="G8" s="28">
        <f t="shared" si="0"/>
        <v>154594957929.06</v>
      </c>
      <c r="H8" s="28">
        <f t="shared" si="0"/>
        <v>161135391497.13</v>
      </c>
    </row>
    <row r="9" spans="1:9" ht="14.4" thickBot="1" x14ac:dyDescent="0.3"/>
    <row r="10" spans="1:9" x14ac:dyDescent="0.25">
      <c r="B10" s="20" t="s">
        <v>1408</v>
      </c>
      <c r="C10" s="12" t="str">
        <f>+C$4</f>
        <v>Año 16</v>
      </c>
      <c r="D10" s="12" t="str">
        <f t="shared" ref="D10:H10" si="1">+D$4</f>
        <v>Año 17</v>
      </c>
      <c r="E10" s="12" t="str">
        <f t="shared" si="1"/>
        <v>Año 18</v>
      </c>
      <c r="F10" s="12" t="str">
        <f t="shared" si="1"/>
        <v>Año 19</v>
      </c>
      <c r="G10" s="12" t="str">
        <f t="shared" si="1"/>
        <v>Año 20</v>
      </c>
      <c r="H10" s="12" t="str">
        <f t="shared" si="1"/>
        <v>Año 21</v>
      </c>
    </row>
    <row r="11" spans="1:9" x14ac:dyDescent="0.25">
      <c r="B11" s="10" t="s">
        <v>1507</v>
      </c>
      <c r="C11" s="27">
        <f>+C5/C8</f>
        <v>1.4146167728632852</v>
      </c>
      <c r="D11" s="27">
        <f t="shared" ref="D11:H11" si="2">+D5/D8</f>
        <v>1.4350419389793896</v>
      </c>
      <c r="E11" s="27">
        <f t="shared" si="2"/>
        <v>1.4325549107907387</v>
      </c>
      <c r="F11" s="27">
        <f t="shared" si="2"/>
        <v>1.403625134167177</v>
      </c>
      <c r="G11" s="27">
        <f t="shared" si="2"/>
        <v>1.4103625491347598</v>
      </c>
      <c r="H11" s="27">
        <f t="shared" si="2"/>
        <v>1.423433717056847</v>
      </c>
    </row>
  </sheetData>
  <phoneticPr fontId="17" type="noConversion"/>
  <conditionalFormatting sqref="C11:H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F16"/>
  <sheetViews>
    <sheetView showGridLines="0" zoomScale="160" zoomScaleNormal="160" workbookViewId="0">
      <selection activeCell="B3" sqref="A1:G69"/>
    </sheetView>
  </sheetViews>
  <sheetFormatPr baseColWidth="10" defaultRowHeight="13.8" x14ac:dyDescent="0.25"/>
  <cols>
    <col min="1" max="1" width="38.88671875" style="1" customWidth="1"/>
    <col min="2" max="3" width="15.109375" style="2" bestFit="1" customWidth="1"/>
    <col min="4" max="4" width="13.33203125" style="1" bestFit="1" customWidth="1"/>
    <col min="5" max="5" width="6.5546875" style="1" bestFit="1" customWidth="1"/>
    <col min="6" max="16384" width="11.5546875" style="1"/>
  </cols>
  <sheetData>
    <row r="1" spans="1:6" x14ac:dyDescent="0.25">
      <c r="A1" s="147" t="s">
        <v>1864</v>
      </c>
      <c r="B1" s="147" t="s">
        <v>1863</v>
      </c>
      <c r="C1" s="147" t="s">
        <v>1862</v>
      </c>
    </row>
    <row r="2" spans="1:6" x14ac:dyDescent="0.25">
      <c r="A2" s="1" t="s">
        <v>1517</v>
      </c>
      <c r="B2" s="128">
        <f>+SUM('26.2. PONDERACION'!F4:F33)</f>
        <v>14891841407.5</v>
      </c>
      <c r="C2" s="128">
        <f>+SUM('26.2. PONDERACION'!G4:G33)</f>
        <v>0</v>
      </c>
    </row>
    <row r="3" spans="1:6" x14ac:dyDescent="0.25">
      <c r="A3" s="1" t="s">
        <v>1546</v>
      </c>
      <c r="B3" s="128">
        <f>+SUM('26.2. PONDERACION'!F34:F55)</f>
        <v>0</v>
      </c>
      <c r="C3" s="128">
        <f>+SUM('26.2. PONDERACION'!G34:G55)</f>
        <v>0</v>
      </c>
    </row>
    <row r="4" spans="1:6" x14ac:dyDescent="0.25">
      <c r="A4" s="1" t="s">
        <v>1570</v>
      </c>
      <c r="B4" s="128">
        <f>+SUM('26.2. PONDERACION'!F56:F88)</f>
        <v>0</v>
      </c>
      <c r="C4" s="128">
        <f>+SUM('26.2. PONDERACION'!G56:G88)</f>
        <v>0</v>
      </c>
    </row>
    <row r="5" spans="1:6" x14ac:dyDescent="0.25">
      <c r="A5" s="1" t="s">
        <v>1585</v>
      </c>
      <c r="B5" s="128">
        <f>+SUM('26.2. PONDERACION'!F89:F571)</f>
        <v>229731819002.38</v>
      </c>
      <c r="C5" s="128">
        <f>+SUM('26.2. PONDERACION'!G89:G571)</f>
        <v>229731819002.38</v>
      </c>
      <c r="D5" s="1" t="s">
        <v>1888</v>
      </c>
    </row>
    <row r="6" spans="1:6" x14ac:dyDescent="0.25">
      <c r="A6" s="130" t="s">
        <v>1861</v>
      </c>
      <c r="B6" s="129">
        <f>SUM(B2:B5)</f>
        <v>244623660409.88</v>
      </c>
      <c r="C6" s="129">
        <f>SUM(C2:C5)</f>
        <v>229731819002.38</v>
      </c>
      <c r="D6" s="2"/>
    </row>
    <row r="8" spans="1:6" x14ac:dyDescent="0.25">
      <c r="A8" s="52" t="s">
        <v>1860</v>
      </c>
      <c r="C8" s="2">
        <f>+SUM('26.3. patrimonio'!F3:F23)</f>
        <v>49324513982.409996</v>
      </c>
      <c r="D8" s="1" t="s">
        <v>2487</v>
      </c>
    </row>
    <row r="9" spans="1:6" x14ac:dyDescent="0.25">
      <c r="A9" s="52" t="s">
        <v>1859</v>
      </c>
      <c r="C9" s="2">
        <f>-+SUM('26.3. patrimonio'!F25:F61)</f>
        <v>-492981241.50999999</v>
      </c>
    </row>
    <row r="10" spans="1:6" x14ac:dyDescent="0.25">
      <c r="A10" s="52" t="s">
        <v>1858</v>
      </c>
      <c r="C10" s="2">
        <f>+SUM('26.3. patrimonio'!F62:F65)</f>
        <v>6305831438.2397499</v>
      </c>
    </row>
    <row r="11" spans="1:6" x14ac:dyDescent="0.25">
      <c r="A11" s="130" t="s">
        <v>1857</v>
      </c>
      <c r="B11" s="129"/>
      <c r="C11" s="129">
        <f>SUM(C8:C10)</f>
        <v>55137364179.13974</v>
      </c>
    </row>
    <row r="13" spans="1:6" x14ac:dyDescent="0.25">
      <c r="A13" s="148" t="s">
        <v>1865</v>
      </c>
      <c r="B13" s="131"/>
      <c r="C13" s="132">
        <f>+C11/C6</f>
        <v>0.24000752015361235</v>
      </c>
      <c r="D13" s="161" t="s">
        <v>1889</v>
      </c>
      <c r="E13" s="1" t="s">
        <v>1915</v>
      </c>
    </row>
    <row r="14" spans="1:6" x14ac:dyDescent="0.25">
      <c r="A14" s="1" t="s">
        <v>1856</v>
      </c>
      <c r="C14" s="2">
        <f>+C11*10%</f>
        <v>5513736417.9139748</v>
      </c>
      <c r="D14" s="128">
        <v>153497736</v>
      </c>
      <c r="E14" s="162">
        <f>+D14/$C$11</f>
        <v>2.7839150145315288E-3</v>
      </c>
      <c r="F14" s="1" t="s">
        <v>1407</v>
      </c>
    </row>
    <row r="15" spans="1:6" x14ac:dyDescent="0.25">
      <c r="A15" s="1" t="s">
        <v>1855</v>
      </c>
      <c r="C15" s="2">
        <f>+C11*20%</f>
        <v>11027472835.82795</v>
      </c>
      <c r="D15" s="128">
        <v>0</v>
      </c>
      <c r="E15" s="162">
        <f t="shared" ref="E15" si="0">+D15/$C$11</f>
        <v>0</v>
      </c>
    </row>
    <row r="16" spans="1:6" x14ac:dyDescent="0.25">
      <c r="A16" s="1" t="s">
        <v>1916</v>
      </c>
      <c r="C16" s="2">
        <f>+'26.1. cuc'!C1069*10%</f>
        <v>18026979381.313</v>
      </c>
      <c r="D16" s="128"/>
      <c r="E16" s="162"/>
    </row>
  </sheetData>
  <pageMargins left="0.7" right="0.7" top="0.75" bottom="0.75" header="0.3" footer="0.3"/>
  <pageSetup orientation="portrait" horizontalDpi="4294967293" verticalDpi="0"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filterMode="1">
    <tabColor rgb="FFFFC000"/>
  </sheetPr>
  <dimension ref="A1:XFC2088"/>
  <sheetViews>
    <sheetView showGridLines="0" zoomScale="140" zoomScaleNormal="140" workbookViewId="0">
      <pane xSplit="2" ySplit="1" topLeftCell="C1068" activePane="bottomRight" state="frozen"/>
      <selection activeCell="B3" sqref="A1:G69"/>
      <selection pane="topRight" activeCell="B3" sqref="A1:G69"/>
      <selection pane="bottomLeft" activeCell="B3" sqref="A1:G69"/>
      <selection pane="bottomRight" activeCell="B3" sqref="A1:G69"/>
    </sheetView>
  </sheetViews>
  <sheetFormatPr baseColWidth="10" defaultColWidth="11.109375" defaultRowHeight="13.8" x14ac:dyDescent="0.3"/>
  <cols>
    <col min="1" max="1" width="11.109375" style="109"/>
    <col min="2" max="2" width="56.44140625" style="111" customWidth="1"/>
    <col min="3" max="3" width="13.88671875" style="110" bestFit="1" customWidth="1"/>
    <col min="4" max="4" width="13.88671875" style="109" bestFit="1" customWidth="1"/>
    <col min="5" max="5" width="12.44140625" style="109" bestFit="1" customWidth="1"/>
    <col min="6" max="6" width="11.109375" style="109"/>
    <col min="7" max="7" width="12.109375" style="109" bestFit="1" customWidth="1"/>
    <col min="8" max="8" width="11.109375" style="109"/>
    <col min="9" max="9" width="12.109375" style="109" bestFit="1" customWidth="1"/>
    <col min="10" max="16384" width="11.109375" style="109"/>
  </cols>
  <sheetData>
    <row r="1" spans="1:5" x14ac:dyDescent="0.3">
      <c r="A1" s="127" t="s">
        <v>1404</v>
      </c>
      <c r="B1" s="126" t="s">
        <v>1854</v>
      </c>
      <c r="C1" s="125">
        <f>+cuc!H2</f>
        <v>44470</v>
      </c>
    </row>
    <row r="2" spans="1:5" x14ac:dyDescent="0.3">
      <c r="A2" s="124">
        <v>100000</v>
      </c>
      <c r="B2" s="113" t="s">
        <v>1402</v>
      </c>
      <c r="C2" s="112">
        <f>VLOOKUP(A2,cuc!$A$3:$H$2089,8,FALSE)</f>
        <v>240498234252.85001</v>
      </c>
      <c r="D2" s="119"/>
      <c r="E2" s="115"/>
    </row>
    <row r="3" spans="1:5" x14ac:dyDescent="0.3">
      <c r="A3" s="114">
        <v>110000</v>
      </c>
      <c r="B3" s="113" t="s">
        <v>1401</v>
      </c>
      <c r="C3" s="112">
        <f>VLOOKUP(A3,cuc!$A$3:$H$2089,8,FALSE)</f>
        <v>14891841407.5</v>
      </c>
      <c r="D3" s="119"/>
      <c r="E3" s="115"/>
    </row>
    <row r="4" spans="1:5" x14ac:dyDescent="0.3">
      <c r="A4" s="114">
        <v>110500</v>
      </c>
      <c r="B4" s="113" t="s">
        <v>1400</v>
      </c>
      <c r="C4" s="112">
        <f>VLOOKUP(A4,cuc!$A$3:$H$2089,8,FALSE)</f>
        <v>14536419</v>
      </c>
      <c r="D4" s="119"/>
      <c r="E4" s="115"/>
    </row>
    <row r="5" spans="1:5" hidden="1" x14ac:dyDescent="0.3">
      <c r="A5" s="114">
        <v>110505</v>
      </c>
      <c r="B5" s="113" t="s">
        <v>1399</v>
      </c>
      <c r="C5" s="112">
        <f>VLOOKUP(A5,cuc!$A$3:$H$2089,8,FALSE)</f>
        <v>0</v>
      </c>
      <c r="D5" s="119"/>
      <c r="E5" s="115"/>
    </row>
    <row r="6" spans="1:5" x14ac:dyDescent="0.3">
      <c r="A6" s="114">
        <v>110510</v>
      </c>
      <c r="B6" s="113" t="s">
        <v>1398</v>
      </c>
      <c r="C6" s="112">
        <f>VLOOKUP(A6,cuc!$A$3:$H$2089,8,FALSE)</f>
        <v>14536419</v>
      </c>
      <c r="D6" s="119"/>
      <c r="E6" s="115"/>
    </row>
    <row r="7" spans="1:5" x14ac:dyDescent="0.3">
      <c r="A7" s="114">
        <v>111000</v>
      </c>
      <c r="B7" s="113" t="s">
        <v>1397</v>
      </c>
      <c r="C7" s="112">
        <f>VLOOKUP(A7,cuc!$A$3:$H$2089,8,FALSE)</f>
        <v>13887304988.5</v>
      </c>
      <c r="D7" s="119"/>
      <c r="E7" s="115"/>
    </row>
    <row r="8" spans="1:5" x14ac:dyDescent="0.3">
      <c r="A8" s="114">
        <v>111005</v>
      </c>
      <c r="B8" s="113" t="s">
        <v>1014</v>
      </c>
      <c r="C8" s="112">
        <f>VLOOKUP(A8,cuc!$A$3:$H$2089,8,FALSE)</f>
        <v>13887304988.5</v>
      </c>
      <c r="D8" s="119"/>
      <c r="E8" s="115"/>
    </row>
    <row r="9" spans="1:5" hidden="1" x14ac:dyDescent="0.3">
      <c r="A9" s="114">
        <v>111010</v>
      </c>
      <c r="B9" s="113" t="s">
        <v>1013</v>
      </c>
      <c r="C9" s="112">
        <f>VLOOKUP(A9,cuc!$A$3:$H$2089,8,FALSE)</f>
        <v>0</v>
      </c>
      <c r="D9" s="119"/>
      <c r="E9" s="115"/>
    </row>
    <row r="10" spans="1:5" hidden="1" x14ac:dyDescent="0.3">
      <c r="A10" s="114">
        <v>111015</v>
      </c>
      <c r="B10" s="113" t="s">
        <v>1396</v>
      </c>
      <c r="C10" s="112">
        <f>VLOOKUP(A10,cuc!$A$3:$H$2089,8,FALSE)</f>
        <v>0</v>
      </c>
      <c r="D10" s="119"/>
      <c r="E10" s="115"/>
    </row>
    <row r="11" spans="1:5" hidden="1" x14ac:dyDescent="0.3">
      <c r="A11" s="114">
        <v>111020</v>
      </c>
      <c r="B11" s="113" t="s">
        <v>1011</v>
      </c>
      <c r="C11" s="112">
        <f>VLOOKUP(A11,cuc!$A$3:$H$2089,8,FALSE)</f>
        <v>0</v>
      </c>
      <c r="D11" s="119"/>
      <c r="E11" s="115"/>
    </row>
    <row r="12" spans="1:5" hidden="1" x14ac:dyDescent="0.3">
      <c r="A12" s="114">
        <v>111025</v>
      </c>
      <c r="B12" s="113" t="s">
        <v>1010</v>
      </c>
      <c r="C12" s="112">
        <f>VLOOKUP(A12,cuc!$A$3:$H$2089,8,FALSE)</f>
        <v>0</v>
      </c>
      <c r="D12" s="119"/>
      <c r="E12" s="115"/>
    </row>
    <row r="13" spans="1:5" x14ac:dyDescent="0.3">
      <c r="A13" s="114">
        <v>111500</v>
      </c>
      <c r="B13" s="113" t="s">
        <v>1395</v>
      </c>
      <c r="C13" s="112">
        <f>VLOOKUP(A13,cuc!$A$3:$H$2089,8,FALSE)</f>
        <v>990000000</v>
      </c>
      <c r="D13" s="119"/>
      <c r="E13" s="115"/>
    </row>
    <row r="14" spans="1:5" hidden="1" x14ac:dyDescent="0.3">
      <c r="A14" s="114">
        <v>111505</v>
      </c>
      <c r="B14" s="113" t="s">
        <v>1394</v>
      </c>
      <c r="C14" s="112">
        <f>VLOOKUP(A14,cuc!$A$3:$H$2089,8,FALSE)</f>
        <v>0</v>
      </c>
      <c r="D14" s="119"/>
      <c r="E14" s="115"/>
    </row>
    <row r="15" spans="1:5" x14ac:dyDescent="0.3">
      <c r="A15" s="114">
        <v>111510</v>
      </c>
      <c r="B15" s="113" t="s">
        <v>1393</v>
      </c>
      <c r="C15" s="112">
        <f>VLOOKUP(A15,cuc!$A$3:$H$2089,8,FALSE)</f>
        <v>990000000</v>
      </c>
      <c r="D15" s="119"/>
      <c r="E15" s="115"/>
    </row>
    <row r="16" spans="1:5" hidden="1" x14ac:dyDescent="0.3">
      <c r="A16" s="114">
        <v>111515</v>
      </c>
      <c r="B16" s="113" t="s">
        <v>1392</v>
      </c>
      <c r="C16" s="112">
        <f>VLOOKUP(A16,cuc!$A$3:$H$2089,8,FALSE)</f>
        <v>0</v>
      </c>
      <c r="D16" s="119"/>
      <c r="E16" s="115"/>
    </row>
    <row r="17" spans="1:5" hidden="1" x14ac:dyDescent="0.3">
      <c r="A17" s="117">
        <v>112000</v>
      </c>
      <c r="B17" s="116" t="s">
        <v>1391</v>
      </c>
      <c r="C17" s="112">
        <f>VLOOKUP(A17,cuc!$A$3:$H$2089,8,FALSE)</f>
        <v>0</v>
      </c>
      <c r="D17" s="119"/>
      <c r="E17" s="115"/>
    </row>
    <row r="18" spans="1:5" hidden="1" x14ac:dyDescent="0.3">
      <c r="A18" s="114">
        <v>112001</v>
      </c>
      <c r="B18" s="113" t="s">
        <v>1390</v>
      </c>
      <c r="C18" s="112">
        <f>VLOOKUP(A18,cuc!$A$3:$H$2089,8,FALSE)</f>
        <v>0</v>
      </c>
      <c r="D18" s="119"/>
      <c r="E18" s="115"/>
    </row>
    <row r="19" spans="1:5" hidden="1" x14ac:dyDescent="0.3">
      <c r="A19" s="114">
        <v>112003</v>
      </c>
      <c r="B19" s="113" t="s">
        <v>1374</v>
      </c>
      <c r="C19" s="112">
        <f>VLOOKUP(A19,cuc!$A$3:$H$2089,8,FALSE)</f>
        <v>0</v>
      </c>
      <c r="D19" s="119"/>
      <c r="E19" s="115"/>
    </row>
    <row r="20" spans="1:5" s="123" customFormat="1" hidden="1" x14ac:dyDescent="0.3">
      <c r="A20" s="117">
        <v>112005</v>
      </c>
      <c r="B20" s="116" t="s">
        <v>1389</v>
      </c>
      <c r="C20" s="112">
        <f>VLOOKUP(A20,cuc!$A$3:$H$2089,8,FALSE)</f>
        <v>0</v>
      </c>
      <c r="D20" s="119"/>
      <c r="E20" s="115"/>
    </row>
    <row r="21" spans="1:5" hidden="1" x14ac:dyDescent="0.3">
      <c r="A21" s="114">
        <v>112006</v>
      </c>
      <c r="B21" s="113" t="s">
        <v>1373</v>
      </c>
      <c r="C21" s="112">
        <f>VLOOKUP(A21,cuc!$A$3:$H$2089,8,FALSE)</f>
        <v>0</v>
      </c>
      <c r="D21" s="119"/>
      <c r="E21" s="115"/>
    </row>
    <row r="22" spans="1:5" hidden="1" x14ac:dyDescent="0.3">
      <c r="A22" s="114">
        <v>112007</v>
      </c>
      <c r="B22" s="113" t="s">
        <v>1388</v>
      </c>
      <c r="C22" s="112">
        <f>VLOOKUP(A22,cuc!$A$3:$H$2089,8,FALSE)</f>
        <v>0</v>
      </c>
      <c r="D22" s="119"/>
      <c r="E22" s="115"/>
    </row>
    <row r="23" spans="1:5" hidden="1" x14ac:dyDescent="0.3">
      <c r="A23" s="114">
        <v>112008</v>
      </c>
      <c r="B23" s="113" t="s">
        <v>1387</v>
      </c>
      <c r="C23" s="112">
        <f>VLOOKUP(A23,cuc!$A$3:$H$2089,8,FALSE)</f>
        <v>0</v>
      </c>
      <c r="D23" s="119"/>
      <c r="E23" s="115"/>
    </row>
    <row r="24" spans="1:5" hidden="1" x14ac:dyDescent="0.3">
      <c r="A24" s="114">
        <v>112010</v>
      </c>
      <c r="B24" s="113" t="s">
        <v>1386</v>
      </c>
      <c r="C24" s="112">
        <f>VLOOKUP(A24,cuc!$A$3:$H$2089,8,FALSE)</f>
        <v>0</v>
      </c>
      <c r="D24" s="119"/>
      <c r="E24" s="115"/>
    </row>
    <row r="25" spans="1:5" hidden="1" x14ac:dyDescent="0.3">
      <c r="A25" s="114">
        <v>112015</v>
      </c>
      <c r="B25" s="113" t="s">
        <v>1385</v>
      </c>
      <c r="C25" s="112">
        <f>VLOOKUP(A25,cuc!$A$3:$H$2089,8,FALSE)</f>
        <v>0</v>
      </c>
      <c r="D25" s="119"/>
      <c r="E25" s="115"/>
    </row>
    <row r="26" spans="1:5" hidden="1" x14ac:dyDescent="0.3">
      <c r="A26" s="114">
        <v>112020</v>
      </c>
      <c r="B26" s="113" t="s">
        <v>1384</v>
      </c>
      <c r="C26" s="112">
        <f>VLOOKUP(A26,cuc!$A$3:$H$2089,8,FALSE)</f>
        <v>0</v>
      </c>
      <c r="D26" s="119"/>
      <c r="E26" s="115"/>
    </row>
    <row r="27" spans="1:5" hidden="1" x14ac:dyDescent="0.3">
      <c r="A27" s="114">
        <v>112025</v>
      </c>
      <c r="B27" s="113" t="s">
        <v>1383</v>
      </c>
      <c r="C27" s="112">
        <f>VLOOKUP(A27,cuc!$A$3:$H$2089,8,FALSE)</f>
        <v>0</v>
      </c>
      <c r="D27" s="119"/>
      <c r="E27" s="115"/>
    </row>
    <row r="28" spans="1:5" hidden="1" x14ac:dyDescent="0.3">
      <c r="A28" s="114">
        <v>112030</v>
      </c>
      <c r="B28" s="113" t="s">
        <v>1382</v>
      </c>
      <c r="C28" s="112">
        <f>VLOOKUP(A28,cuc!$A$3:$H$2089,8,FALSE)</f>
        <v>0</v>
      </c>
      <c r="D28" s="119"/>
      <c r="E28" s="115"/>
    </row>
    <row r="29" spans="1:5" hidden="1" x14ac:dyDescent="0.3">
      <c r="A29" s="114">
        <v>112035</v>
      </c>
      <c r="B29" s="113" t="s">
        <v>1381</v>
      </c>
      <c r="C29" s="112">
        <f>VLOOKUP(A29,cuc!$A$3:$H$2089,8,FALSE)</f>
        <v>0</v>
      </c>
      <c r="D29" s="119"/>
      <c r="E29" s="115"/>
    </row>
    <row r="30" spans="1:5" hidden="1" x14ac:dyDescent="0.3">
      <c r="A30" s="114">
        <v>112040</v>
      </c>
      <c r="B30" s="113" t="s">
        <v>1380</v>
      </c>
      <c r="C30" s="112">
        <f>VLOOKUP(A30,cuc!$A$3:$H$2089,8,FALSE)</f>
        <v>0</v>
      </c>
      <c r="D30" s="119"/>
      <c r="E30" s="115"/>
    </row>
    <row r="31" spans="1:5" hidden="1" x14ac:dyDescent="0.3">
      <c r="A31" s="114">
        <v>112045</v>
      </c>
      <c r="B31" s="113" t="s">
        <v>1379</v>
      </c>
      <c r="C31" s="112">
        <f>VLOOKUP(A31,cuc!$A$3:$H$2089,8,FALSE)</f>
        <v>0</v>
      </c>
      <c r="D31" s="119"/>
      <c r="E31" s="115"/>
    </row>
    <row r="32" spans="1:5" x14ac:dyDescent="0.3">
      <c r="A32" s="114">
        <v>120000</v>
      </c>
      <c r="B32" s="113" t="s">
        <v>1378</v>
      </c>
      <c r="C32" s="112">
        <f>VLOOKUP(A32,cuc!$A$3:$H$2089,8,FALSE)</f>
        <v>264364594.50999999</v>
      </c>
      <c r="D32" s="119"/>
      <c r="E32" s="115"/>
    </row>
    <row r="33" spans="1:5" hidden="1" x14ac:dyDescent="0.3">
      <c r="A33" s="114">
        <v>120300</v>
      </c>
      <c r="B33" s="113" t="s">
        <v>1377</v>
      </c>
      <c r="C33" s="112">
        <f>VLOOKUP(A33,cuc!$A$3:$H$2089,8,FALSE)</f>
        <v>0</v>
      </c>
      <c r="D33" s="119"/>
      <c r="E33" s="115"/>
    </row>
    <row r="34" spans="1:5" hidden="1" x14ac:dyDescent="0.3">
      <c r="A34" s="114">
        <v>120305</v>
      </c>
      <c r="B34" s="113" t="s">
        <v>1376</v>
      </c>
      <c r="C34" s="112">
        <f>VLOOKUP(A34,cuc!$A$3:$H$2089,8,FALSE)</f>
        <v>0</v>
      </c>
      <c r="D34" s="119"/>
      <c r="E34" s="115"/>
    </row>
    <row r="35" spans="1:5" hidden="1" x14ac:dyDescent="0.3">
      <c r="A35" s="114">
        <v>120310</v>
      </c>
      <c r="B35" s="113" t="s">
        <v>1375</v>
      </c>
      <c r="C35" s="112">
        <f>VLOOKUP(A35,cuc!$A$3:$H$2089,8,FALSE)</f>
        <v>0</v>
      </c>
      <c r="D35" s="119"/>
      <c r="E35" s="115"/>
    </row>
    <row r="36" spans="1:5" hidden="1" x14ac:dyDescent="0.3">
      <c r="A36" s="114">
        <v>120315</v>
      </c>
      <c r="B36" s="113" t="s">
        <v>1374</v>
      </c>
      <c r="C36" s="112">
        <f>VLOOKUP(A36,cuc!$A$3:$H$2089,8,FALSE)</f>
        <v>0</v>
      </c>
      <c r="D36" s="119"/>
      <c r="E36" s="115"/>
    </row>
    <row r="37" spans="1:5" hidden="1" x14ac:dyDescent="0.3">
      <c r="A37" s="114">
        <v>120320</v>
      </c>
      <c r="B37" s="113" t="s">
        <v>1373</v>
      </c>
      <c r="C37" s="112">
        <f>VLOOKUP(A37,cuc!$A$3:$H$2089,8,FALSE)</f>
        <v>0</v>
      </c>
      <c r="D37" s="119"/>
      <c r="E37" s="115"/>
    </row>
    <row r="38" spans="1:5" hidden="1" x14ac:dyDescent="0.3">
      <c r="A38" s="114">
        <v>120325</v>
      </c>
      <c r="B38" s="113" t="s">
        <v>1372</v>
      </c>
      <c r="C38" s="112">
        <f>VLOOKUP(A38,cuc!$A$3:$H$2089,8,FALSE)</f>
        <v>0</v>
      </c>
      <c r="D38" s="119"/>
      <c r="E38" s="115"/>
    </row>
    <row r="39" spans="1:5" hidden="1" x14ac:dyDescent="0.3">
      <c r="A39" s="114">
        <v>120330</v>
      </c>
      <c r="B39" s="113" t="s">
        <v>1371</v>
      </c>
      <c r="C39" s="112">
        <f>VLOOKUP(A39,cuc!$A$3:$H$2089,8,FALSE)</f>
        <v>0</v>
      </c>
      <c r="D39" s="119"/>
      <c r="E39" s="115"/>
    </row>
    <row r="40" spans="1:5" hidden="1" x14ac:dyDescent="0.3">
      <c r="A40" s="114">
        <v>120399</v>
      </c>
      <c r="B40" s="113" t="s">
        <v>1370</v>
      </c>
      <c r="C40" s="112">
        <f>VLOOKUP(A40,cuc!$A$3:$H$2089,8,FALSE)</f>
        <v>0</v>
      </c>
      <c r="D40" s="119"/>
      <c r="E40" s="115"/>
    </row>
    <row r="41" spans="1:5" hidden="1" x14ac:dyDescent="0.3">
      <c r="A41" s="114">
        <v>120400</v>
      </c>
      <c r="B41" s="113" t="s">
        <v>1369</v>
      </c>
      <c r="C41" s="112">
        <f>VLOOKUP(A41,cuc!$A$3:$H$2089,8,FALSE)</f>
        <v>0</v>
      </c>
      <c r="D41" s="119"/>
      <c r="E41" s="115"/>
    </row>
    <row r="42" spans="1:5" hidden="1" x14ac:dyDescent="0.3">
      <c r="A42" s="114">
        <v>120401</v>
      </c>
      <c r="B42" s="113" t="s">
        <v>1364</v>
      </c>
      <c r="C42" s="112">
        <f>VLOOKUP(A42,cuc!$A$3:$H$2089,8,FALSE)</f>
        <v>0</v>
      </c>
      <c r="D42" s="119"/>
      <c r="E42" s="115"/>
    </row>
    <row r="43" spans="1:5" hidden="1" x14ac:dyDescent="0.3">
      <c r="A43" s="114">
        <v>120402</v>
      </c>
      <c r="B43" s="113" t="s">
        <v>1363</v>
      </c>
      <c r="C43" s="112">
        <f>VLOOKUP(A43,cuc!$A$3:$H$2089,8,FALSE)</f>
        <v>0</v>
      </c>
      <c r="D43" s="119"/>
      <c r="E43" s="115"/>
    </row>
    <row r="44" spans="1:5" hidden="1" x14ac:dyDescent="0.3">
      <c r="A44" s="114">
        <v>120403</v>
      </c>
      <c r="B44" s="113" t="s">
        <v>1359</v>
      </c>
      <c r="C44" s="112">
        <f>VLOOKUP(A44,cuc!$A$3:$H$2089,8,FALSE)</f>
        <v>0</v>
      </c>
      <c r="D44" s="119"/>
      <c r="E44" s="115"/>
    </row>
    <row r="45" spans="1:5" hidden="1" x14ac:dyDescent="0.3">
      <c r="A45" s="114">
        <v>120404</v>
      </c>
      <c r="B45" s="113" t="s">
        <v>1325</v>
      </c>
      <c r="C45" s="112">
        <f>VLOOKUP(A45,cuc!$A$3:$H$2089,8,FALSE)</f>
        <v>0</v>
      </c>
      <c r="D45" s="119"/>
      <c r="E45" s="115"/>
    </row>
    <row r="46" spans="1:5" hidden="1" x14ac:dyDescent="0.3">
      <c r="A46" s="114">
        <v>120405</v>
      </c>
      <c r="B46" s="113" t="s">
        <v>1324</v>
      </c>
      <c r="C46" s="112">
        <f>VLOOKUP(A46,cuc!$A$3:$H$2089,8,FALSE)</f>
        <v>0</v>
      </c>
      <c r="D46" s="119"/>
      <c r="E46" s="115"/>
    </row>
    <row r="47" spans="1:5" hidden="1" x14ac:dyDescent="0.3">
      <c r="A47" s="114">
        <v>120406</v>
      </c>
      <c r="B47" s="113" t="s">
        <v>1323</v>
      </c>
      <c r="C47" s="112">
        <f>VLOOKUP(A47,cuc!$A$3:$H$2089,8,FALSE)</f>
        <v>0</v>
      </c>
      <c r="D47" s="119"/>
      <c r="E47" s="115"/>
    </row>
    <row r="48" spans="1:5" hidden="1" x14ac:dyDescent="0.3">
      <c r="A48" s="114">
        <v>120407</v>
      </c>
      <c r="B48" s="113" t="s">
        <v>1322</v>
      </c>
      <c r="C48" s="112">
        <f>VLOOKUP(A48,cuc!$A$3:$H$2089,8,FALSE)</f>
        <v>0</v>
      </c>
      <c r="D48" s="119"/>
      <c r="E48" s="115"/>
    </row>
    <row r="49" spans="1:5" hidden="1" x14ac:dyDescent="0.3">
      <c r="A49" s="114">
        <v>120408</v>
      </c>
      <c r="B49" s="113" t="s">
        <v>1321</v>
      </c>
      <c r="C49" s="112">
        <f>VLOOKUP(A49,cuc!$A$3:$H$2089,8,FALSE)</f>
        <v>0</v>
      </c>
      <c r="D49" s="119"/>
      <c r="E49" s="115"/>
    </row>
    <row r="50" spans="1:5" hidden="1" x14ac:dyDescent="0.3">
      <c r="A50" s="114">
        <v>120409</v>
      </c>
      <c r="B50" s="113" t="s">
        <v>1320</v>
      </c>
      <c r="C50" s="112">
        <f>VLOOKUP(A50,cuc!$A$3:$H$2089,8,FALSE)</f>
        <v>0</v>
      </c>
      <c r="D50" s="119"/>
      <c r="E50" s="115"/>
    </row>
    <row r="51" spans="1:5" hidden="1" x14ac:dyDescent="0.3">
      <c r="A51" s="114">
        <v>120410</v>
      </c>
      <c r="B51" s="113" t="s">
        <v>1319</v>
      </c>
      <c r="C51" s="112">
        <f>VLOOKUP(A51,cuc!$A$3:$H$2089,8,FALSE)</f>
        <v>0</v>
      </c>
      <c r="D51" s="119"/>
      <c r="E51" s="115"/>
    </row>
    <row r="52" spans="1:5" hidden="1" x14ac:dyDescent="0.3">
      <c r="A52" s="114">
        <v>120411</v>
      </c>
      <c r="B52" s="113" t="s">
        <v>1318</v>
      </c>
      <c r="C52" s="112">
        <f>VLOOKUP(A52,cuc!$A$3:$H$2089,8,FALSE)</f>
        <v>0</v>
      </c>
      <c r="D52" s="119"/>
      <c r="E52" s="115"/>
    </row>
    <row r="53" spans="1:5" hidden="1" x14ac:dyDescent="0.3">
      <c r="A53" s="114">
        <v>120414</v>
      </c>
      <c r="B53" s="113" t="s">
        <v>1317</v>
      </c>
      <c r="C53" s="112">
        <f>VLOOKUP(A53,cuc!$A$3:$H$2089,8,FALSE)</f>
        <v>0</v>
      </c>
      <c r="D53" s="119"/>
      <c r="E53" s="115"/>
    </row>
    <row r="54" spans="1:5" hidden="1" x14ac:dyDescent="0.3">
      <c r="A54" s="114">
        <v>120415</v>
      </c>
      <c r="B54" s="113" t="s">
        <v>1316</v>
      </c>
      <c r="C54" s="112">
        <f>VLOOKUP(A54,cuc!$A$3:$H$2089,8,FALSE)</f>
        <v>0</v>
      </c>
      <c r="D54" s="119"/>
      <c r="E54" s="115"/>
    </row>
    <row r="55" spans="1:5" hidden="1" x14ac:dyDescent="0.3">
      <c r="A55" s="114">
        <v>120416</v>
      </c>
      <c r="B55" s="113" t="s">
        <v>1315</v>
      </c>
      <c r="C55" s="112">
        <f>VLOOKUP(A55,cuc!$A$3:$H$2089,8,FALSE)</f>
        <v>0</v>
      </c>
      <c r="D55" s="119"/>
      <c r="E55" s="115"/>
    </row>
    <row r="56" spans="1:5" hidden="1" x14ac:dyDescent="0.3">
      <c r="A56" s="114">
        <v>120417</v>
      </c>
      <c r="B56" s="113" t="s">
        <v>1314</v>
      </c>
      <c r="C56" s="112">
        <f>VLOOKUP(A56,cuc!$A$3:$H$2089,8,FALSE)</f>
        <v>0</v>
      </c>
      <c r="D56" s="119"/>
      <c r="E56" s="115"/>
    </row>
    <row r="57" spans="1:5" hidden="1" x14ac:dyDescent="0.3">
      <c r="A57" s="114">
        <v>120418</v>
      </c>
      <c r="B57" s="113" t="s">
        <v>1313</v>
      </c>
      <c r="C57" s="112">
        <f>VLOOKUP(A57,cuc!$A$3:$H$2089,8,FALSE)</f>
        <v>0</v>
      </c>
      <c r="D57" s="119"/>
      <c r="E57" s="115"/>
    </row>
    <row r="58" spans="1:5" hidden="1" x14ac:dyDescent="0.3">
      <c r="A58" s="114">
        <v>120442</v>
      </c>
      <c r="B58" s="113" t="s">
        <v>1312</v>
      </c>
      <c r="C58" s="112">
        <f>VLOOKUP(A58,cuc!$A$3:$H$2089,8,FALSE)</f>
        <v>0</v>
      </c>
      <c r="D58" s="119"/>
      <c r="E58" s="115"/>
    </row>
    <row r="59" spans="1:5" hidden="1" x14ac:dyDescent="0.3">
      <c r="A59" s="114">
        <v>120495</v>
      </c>
      <c r="B59" s="113" t="s">
        <v>1311</v>
      </c>
      <c r="C59" s="112">
        <f>VLOOKUP(A59,cuc!$A$3:$H$2089,8,FALSE)</f>
        <v>0</v>
      </c>
      <c r="D59" s="119"/>
      <c r="E59" s="115"/>
    </row>
    <row r="60" spans="1:5" hidden="1" x14ac:dyDescent="0.3">
      <c r="A60" s="114">
        <v>120499</v>
      </c>
      <c r="B60" s="113" t="s">
        <v>1368</v>
      </c>
      <c r="C60" s="112">
        <f>VLOOKUP(A60,cuc!$A$3:$H$2089,8,FALSE)</f>
        <v>0</v>
      </c>
      <c r="D60" s="119"/>
      <c r="E60" s="115"/>
    </row>
    <row r="61" spans="1:5" hidden="1" x14ac:dyDescent="0.3">
      <c r="A61" s="114">
        <v>120600</v>
      </c>
      <c r="B61" s="113" t="s">
        <v>1367</v>
      </c>
      <c r="C61" s="112">
        <f>VLOOKUP(A61,cuc!$A$3:$H$2089,8,FALSE)</f>
        <v>0</v>
      </c>
      <c r="D61" s="119"/>
      <c r="E61" s="115"/>
    </row>
    <row r="62" spans="1:5" hidden="1" x14ac:dyDescent="0.3">
      <c r="A62" s="114">
        <v>120601</v>
      </c>
      <c r="B62" s="113" t="s">
        <v>1294</v>
      </c>
      <c r="C62" s="112">
        <f>VLOOKUP(A62,cuc!$A$3:$H$2089,8,FALSE)</f>
        <v>0</v>
      </c>
      <c r="D62" s="119"/>
      <c r="E62" s="115"/>
    </row>
    <row r="63" spans="1:5" hidden="1" x14ac:dyDescent="0.3">
      <c r="A63" s="114">
        <v>120602</v>
      </c>
      <c r="B63" s="113" t="s">
        <v>1293</v>
      </c>
      <c r="C63" s="112">
        <f>VLOOKUP(A63,cuc!$A$3:$H$2089,8,FALSE)</f>
        <v>0</v>
      </c>
      <c r="D63" s="119"/>
      <c r="E63" s="115"/>
    </row>
    <row r="64" spans="1:5" hidden="1" x14ac:dyDescent="0.3">
      <c r="A64" s="114">
        <v>120605</v>
      </c>
      <c r="B64" s="113" t="s">
        <v>1308</v>
      </c>
      <c r="C64" s="112">
        <f>VLOOKUP(A64,cuc!$A$3:$H$2089,8,FALSE)</f>
        <v>0</v>
      </c>
      <c r="D64" s="119"/>
      <c r="E64" s="115"/>
    </row>
    <row r="65" spans="1:5" hidden="1" x14ac:dyDescent="0.3">
      <c r="A65" s="114">
        <v>120606</v>
      </c>
      <c r="B65" s="113" t="s">
        <v>1307</v>
      </c>
      <c r="C65" s="112">
        <f>VLOOKUP(A65,cuc!$A$3:$H$2089,8,FALSE)</f>
        <v>0</v>
      </c>
      <c r="D65" s="119"/>
      <c r="E65" s="115"/>
    </row>
    <row r="66" spans="1:5" hidden="1" x14ac:dyDescent="0.3">
      <c r="A66" s="114">
        <v>120607</v>
      </c>
      <c r="B66" s="113" t="s">
        <v>1306</v>
      </c>
      <c r="C66" s="112">
        <f>VLOOKUP(A66,cuc!$A$3:$H$2089,8,FALSE)</f>
        <v>0</v>
      </c>
      <c r="D66" s="119"/>
      <c r="E66" s="115"/>
    </row>
    <row r="67" spans="1:5" hidden="1" x14ac:dyDescent="0.3">
      <c r="A67" s="114">
        <v>120608</v>
      </c>
      <c r="B67" s="113" t="s">
        <v>1305</v>
      </c>
      <c r="C67" s="112">
        <f>VLOOKUP(A67,cuc!$A$3:$H$2089,8,FALSE)</f>
        <v>0</v>
      </c>
      <c r="D67" s="119"/>
      <c r="E67" s="115"/>
    </row>
    <row r="68" spans="1:5" hidden="1" x14ac:dyDescent="0.3">
      <c r="A68" s="114">
        <v>120609</v>
      </c>
      <c r="B68" s="113" t="s">
        <v>1304</v>
      </c>
      <c r="C68" s="112">
        <f>VLOOKUP(A68,cuc!$A$3:$H$2089,8,FALSE)</f>
        <v>0</v>
      </c>
      <c r="D68" s="119"/>
      <c r="E68" s="115"/>
    </row>
    <row r="69" spans="1:5" hidden="1" x14ac:dyDescent="0.3">
      <c r="A69" s="114">
        <v>120610</v>
      </c>
      <c r="B69" s="113" t="s">
        <v>1303</v>
      </c>
      <c r="C69" s="112">
        <f>VLOOKUP(A69,cuc!$A$3:$H$2089,8,FALSE)</f>
        <v>0</v>
      </c>
      <c r="D69" s="119"/>
      <c r="E69" s="115"/>
    </row>
    <row r="70" spans="1:5" hidden="1" x14ac:dyDescent="0.3">
      <c r="A70" s="114">
        <v>120611</v>
      </c>
      <c r="B70" s="113" t="s">
        <v>1302</v>
      </c>
      <c r="C70" s="112">
        <f>VLOOKUP(A70,cuc!$A$3:$H$2089,8,FALSE)</f>
        <v>0</v>
      </c>
      <c r="D70" s="119"/>
      <c r="E70" s="115"/>
    </row>
    <row r="71" spans="1:5" hidden="1" x14ac:dyDescent="0.3">
      <c r="A71" s="114">
        <v>120612</v>
      </c>
      <c r="B71" s="113" t="s">
        <v>1301</v>
      </c>
      <c r="C71" s="112">
        <f>VLOOKUP(A71,cuc!$A$3:$H$2089,8,FALSE)</f>
        <v>0</v>
      </c>
      <c r="D71" s="119"/>
      <c r="E71" s="115"/>
    </row>
    <row r="72" spans="1:5" hidden="1" x14ac:dyDescent="0.3">
      <c r="A72" s="114">
        <v>120613</v>
      </c>
      <c r="B72" s="113" t="s">
        <v>1300</v>
      </c>
      <c r="C72" s="112">
        <f>VLOOKUP(A72,cuc!$A$3:$H$2089,8,FALSE)</f>
        <v>0</v>
      </c>
      <c r="D72" s="119"/>
      <c r="E72" s="115"/>
    </row>
    <row r="73" spans="1:5" hidden="1" x14ac:dyDescent="0.3">
      <c r="A73" s="114">
        <v>120614</v>
      </c>
      <c r="B73" s="113" t="s">
        <v>1299</v>
      </c>
      <c r="C73" s="112">
        <f>VLOOKUP(A73,cuc!$A$3:$H$2089,8,FALSE)</f>
        <v>0</v>
      </c>
      <c r="D73" s="119"/>
      <c r="E73" s="115"/>
    </row>
    <row r="74" spans="1:5" hidden="1" x14ac:dyDescent="0.3">
      <c r="A74" s="114">
        <v>120699</v>
      </c>
      <c r="B74" s="113" t="s">
        <v>1366</v>
      </c>
      <c r="C74" s="112">
        <f>VLOOKUP(A74,cuc!$A$3:$H$2089,8,FALSE)</f>
        <v>0</v>
      </c>
      <c r="D74" s="119"/>
      <c r="E74" s="115"/>
    </row>
    <row r="75" spans="1:5" hidden="1" x14ac:dyDescent="0.3">
      <c r="A75" s="114">
        <v>120800</v>
      </c>
      <c r="B75" s="113" t="s">
        <v>1365</v>
      </c>
      <c r="C75" s="112">
        <f>VLOOKUP(A75,cuc!$A$3:$H$2089,8,FALSE)</f>
        <v>0</v>
      </c>
      <c r="D75" s="119"/>
      <c r="E75" s="115"/>
    </row>
    <row r="76" spans="1:5" hidden="1" x14ac:dyDescent="0.3">
      <c r="A76" s="114">
        <v>120801</v>
      </c>
      <c r="B76" s="113" t="s">
        <v>1364</v>
      </c>
      <c r="C76" s="112">
        <f>VLOOKUP(A76,cuc!$A$3:$H$2089,8,FALSE)</f>
        <v>0</v>
      </c>
      <c r="D76" s="119"/>
      <c r="E76" s="115"/>
    </row>
    <row r="77" spans="1:5" hidden="1" x14ac:dyDescent="0.3">
      <c r="A77" s="114">
        <v>120802</v>
      </c>
      <c r="B77" s="113" t="s">
        <v>1363</v>
      </c>
      <c r="C77" s="112">
        <f>VLOOKUP(A77,cuc!$A$3:$H$2089,8,FALSE)</f>
        <v>0</v>
      </c>
      <c r="D77" s="119"/>
      <c r="E77" s="115"/>
    </row>
    <row r="78" spans="1:5" hidden="1" x14ac:dyDescent="0.3">
      <c r="A78" s="114">
        <v>120803</v>
      </c>
      <c r="B78" s="113" t="s">
        <v>1359</v>
      </c>
      <c r="C78" s="112">
        <f>VLOOKUP(A78,cuc!$A$3:$H$2089,8,FALSE)</f>
        <v>0</v>
      </c>
      <c r="D78" s="119"/>
      <c r="E78" s="115"/>
    </row>
    <row r="79" spans="1:5" hidden="1" x14ac:dyDescent="0.3">
      <c r="A79" s="114">
        <v>120804</v>
      </c>
      <c r="B79" s="113" t="s">
        <v>1325</v>
      </c>
      <c r="C79" s="112">
        <f>VLOOKUP(A79,cuc!$A$3:$H$2089,8,FALSE)</f>
        <v>0</v>
      </c>
      <c r="D79" s="119"/>
      <c r="E79" s="115"/>
    </row>
    <row r="80" spans="1:5" hidden="1" x14ac:dyDescent="0.3">
      <c r="A80" s="114">
        <v>120805</v>
      </c>
      <c r="B80" s="113" t="s">
        <v>1324</v>
      </c>
      <c r="C80" s="112">
        <f>VLOOKUP(A80,cuc!$A$3:$H$2089,8,FALSE)</f>
        <v>0</v>
      </c>
      <c r="D80" s="119"/>
      <c r="E80" s="115"/>
    </row>
    <row r="81" spans="1:5" hidden="1" x14ac:dyDescent="0.3">
      <c r="A81" s="114">
        <v>120806</v>
      </c>
      <c r="B81" s="113" t="s">
        <v>1323</v>
      </c>
      <c r="C81" s="112">
        <f>VLOOKUP(A81,cuc!$A$3:$H$2089,8,FALSE)</f>
        <v>0</v>
      </c>
      <c r="D81" s="119"/>
      <c r="E81" s="115"/>
    </row>
    <row r="82" spans="1:5" hidden="1" x14ac:dyDescent="0.3">
      <c r="A82" s="114">
        <v>120807</v>
      </c>
      <c r="B82" s="113" t="s">
        <v>1322</v>
      </c>
      <c r="C82" s="112">
        <f>VLOOKUP(A82,cuc!$A$3:$H$2089,8,FALSE)</f>
        <v>0</v>
      </c>
      <c r="D82" s="119"/>
      <c r="E82" s="115"/>
    </row>
    <row r="83" spans="1:5" hidden="1" x14ac:dyDescent="0.3">
      <c r="A83" s="114">
        <v>120808</v>
      </c>
      <c r="B83" s="113" t="s">
        <v>1321</v>
      </c>
      <c r="C83" s="112">
        <f>VLOOKUP(A83,cuc!$A$3:$H$2089,8,FALSE)</f>
        <v>0</v>
      </c>
      <c r="D83" s="119"/>
      <c r="E83" s="115"/>
    </row>
    <row r="84" spans="1:5" hidden="1" x14ac:dyDescent="0.3">
      <c r="A84" s="114">
        <v>120809</v>
      </c>
      <c r="B84" s="113" t="s">
        <v>1320</v>
      </c>
      <c r="C84" s="112">
        <f>VLOOKUP(A84,cuc!$A$3:$H$2089,8,FALSE)</f>
        <v>0</v>
      </c>
      <c r="D84" s="119"/>
      <c r="E84" s="115"/>
    </row>
    <row r="85" spans="1:5" hidden="1" x14ac:dyDescent="0.3">
      <c r="A85" s="114">
        <v>120810</v>
      </c>
      <c r="B85" s="113" t="s">
        <v>1319</v>
      </c>
      <c r="C85" s="112">
        <f>VLOOKUP(A85,cuc!$A$3:$H$2089,8,FALSE)</f>
        <v>0</v>
      </c>
      <c r="D85" s="119"/>
      <c r="E85" s="115"/>
    </row>
    <row r="86" spans="1:5" hidden="1" x14ac:dyDescent="0.3">
      <c r="A86" s="114">
        <v>120811</v>
      </c>
      <c r="B86" s="113" t="s">
        <v>1362</v>
      </c>
      <c r="C86" s="112">
        <f>VLOOKUP(A86,cuc!$A$3:$H$2089,8,FALSE)</f>
        <v>0</v>
      </c>
      <c r="D86" s="119"/>
      <c r="E86" s="115"/>
    </row>
    <row r="87" spans="1:5" hidden="1" x14ac:dyDescent="0.3">
      <c r="A87" s="114">
        <v>120814</v>
      </c>
      <c r="B87" s="113" t="s">
        <v>1317</v>
      </c>
      <c r="C87" s="112">
        <f>VLOOKUP(A87,cuc!$A$3:$H$2089,8,FALSE)</f>
        <v>0</v>
      </c>
      <c r="D87" s="119"/>
      <c r="E87" s="115"/>
    </row>
    <row r="88" spans="1:5" hidden="1" x14ac:dyDescent="0.3">
      <c r="A88" s="114">
        <v>120815</v>
      </c>
      <c r="B88" s="113" t="s">
        <v>1316</v>
      </c>
      <c r="C88" s="112">
        <f>VLOOKUP(A88,cuc!$A$3:$H$2089,8,FALSE)</f>
        <v>0</v>
      </c>
      <c r="D88" s="119"/>
      <c r="E88" s="115"/>
    </row>
    <row r="89" spans="1:5" hidden="1" x14ac:dyDescent="0.3">
      <c r="A89" s="114">
        <v>120816</v>
      </c>
      <c r="B89" s="113" t="s">
        <v>1315</v>
      </c>
      <c r="C89" s="112">
        <f>VLOOKUP(A89,cuc!$A$3:$H$2089,8,FALSE)</f>
        <v>0</v>
      </c>
      <c r="D89" s="119"/>
      <c r="E89" s="115"/>
    </row>
    <row r="90" spans="1:5" hidden="1" x14ac:dyDescent="0.3">
      <c r="A90" s="114">
        <v>120817</v>
      </c>
      <c r="B90" s="113" t="s">
        <v>1314</v>
      </c>
      <c r="C90" s="112">
        <f>VLOOKUP(A90,cuc!$A$3:$H$2089,8,FALSE)</f>
        <v>0</v>
      </c>
      <c r="D90" s="119"/>
      <c r="E90" s="115"/>
    </row>
    <row r="91" spans="1:5" hidden="1" x14ac:dyDescent="0.3">
      <c r="A91" s="114">
        <v>120818</v>
      </c>
      <c r="B91" s="113" t="s">
        <v>1313</v>
      </c>
      <c r="C91" s="112">
        <f>VLOOKUP(A91,cuc!$A$3:$H$2089,8,FALSE)</f>
        <v>0</v>
      </c>
      <c r="D91" s="119"/>
      <c r="E91" s="115"/>
    </row>
    <row r="92" spans="1:5" hidden="1" x14ac:dyDescent="0.3">
      <c r="A92" s="114">
        <v>120842</v>
      </c>
      <c r="B92" s="113" t="s">
        <v>1312</v>
      </c>
      <c r="C92" s="112">
        <f>VLOOKUP(A92,cuc!$A$3:$H$2089,8,FALSE)</f>
        <v>0</v>
      </c>
      <c r="D92" s="119"/>
      <c r="E92" s="115"/>
    </row>
    <row r="93" spans="1:5" hidden="1" x14ac:dyDescent="0.3">
      <c r="A93" s="114">
        <v>120895</v>
      </c>
      <c r="B93" s="113" t="s">
        <v>1311</v>
      </c>
      <c r="C93" s="112">
        <f>VLOOKUP(A93,cuc!$A$3:$H$2089,8,FALSE)</f>
        <v>0</v>
      </c>
      <c r="D93" s="119"/>
      <c r="E93" s="115"/>
    </row>
    <row r="94" spans="1:5" hidden="1" x14ac:dyDescent="0.3">
      <c r="A94" s="114">
        <v>120899</v>
      </c>
      <c r="B94" s="113" t="s">
        <v>1361</v>
      </c>
      <c r="C94" s="112">
        <f>VLOOKUP(A94,cuc!$A$3:$H$2089,8,FALSE)</f>
        <v>0</v>
      </c>
      <c r="D94" s="119"/>
      <c r="E94" s="115"/>
    </row>
    <row r="95" spans="1:5" hidden="1" x14ac:dyDescent="0.3">
      <c r="A95" s="114">
        <v>121300</v>
      </c>
      <c r="B95" s="113" t="s">
        <v>1360</v>
      </c>
      <c r="C95" s="112">
        <f>VLOOKUP(A95,cuc!$A$3:$H$2089,8,FALSE)</f>
        <v>0</v>
      </c>
      <c r="D95" s="119"/>
      <c r="E95" s="115"/>
    </row>
    <row r="96" spans="1:5" hidden="1" x14ac:dyDescent="0.3">
      <c r="A96" s="114">
        <v>121301</v>
      </c>
      <c r="B96" s="113" t="s">
        <v>1328</v>
      </c>
      <c r="C96" s="112">
        <f>VLOOKUP(A96,cuc!$A$3:$H$2089,8,FALSE)</f>
        <v>0</v>
      </c>
      <c r="D96" s="119"/>
      <c r="E96" s="115"/>
    </row>
    <row r="97" spans="1:5" hidden="1" x14ac:dyDescent="0.3">
      <c r="A97" s="114">
        <v>121302</v>
      </c>
      <c r="B97" s="113" t="s">
        <v>1327</v>
      </c>
      <c r="C97" s="112">
        <f>VLOOKUP(A97,cuc!$A$3:$H$2089,8,FALSE)</f>
        <v>0</v>
      </c>
      <c r="D97" s="119"/>
      <c r="E97" s="115"/>
    </row>
    <row r="98" spans="1:5" hidden="1" x14ac:dyDescent="0.3">
      <c r="A98" s="114">
        <v>121303</v>
      </c>
      <c r="B98" s="113" t="s">
        <v>1359</v>
      </c>
      <c r="C98" s="112">
        <f>VLOOKUP(A98,cuc!$A$3:$H$2089,8,FALSE)</f>
        <v>0</v>
      </c>
      <c r="D98" s="119"/>
      <c r="E98" s="115"/>
    </row>
    <row r="99" spans="1:5" hidden="1" x14ac:dyDescent="0.3">
      <c r="A99" s="114">
        <v>121304</v>
      </c>
      <c r="B99" s="113" t="s">
        <v>1325</v>
      </c>
      <c r="C99" s="112">
        <f>VLOOKUP(A99,cuc!$A$3:$H$2089,8,FALSE)</f>
        <v>0</v>
      </c>
      <c r="D99" s="119"/>
      <c r="E99" s="115"/>
    </row>
    <row r="100" spans="1:5" hidden="1" x14ac:dyDescent="0.3">
      <c r="A100" s="114">
        <v>121305</v>
      </c>
      <c r="B100" s="113" t="s">
        <v>1324</v>
      </c>
      <c r="C100" s="112">
        <f>VLOOKUP(A100,cuc!$A$3:$H$2089,8,FALSE)</f>
        <v>0</v>
      </c>
      <c r="D100" s="119"/>
      <c r="E100" s="115"/>
    </row>
    <row r="101" spans="1:5" hidden="1" x14ac:dyDescent="0.3">
      <c r="A101" s="114">
        <v>121306</v>
      </c>
      <c r="B101" s="113" t="s">
        <v>1323</v>
      </c>
      <c r="C101" s="112">
        <f>VLOOKUP(A101,cuc!$A$3:$H$2089,8,FALSE)</f>
        <v>0</v>
      </c>
      <c r="D101" s="119"/>
      <c r="E101" s="115"/>
    </row>
    <row r="102" spans="1:5" hidden="1" x14ac:dyDescent="0.3">
      <c r="A102" s="114">
        <v>121307</v>
      </c>
      <c r="B102" s="113" t="s">
        <v>1322</v>
      </c>
      <c r="C102" s="112">
        <f>VLOOKUP(A102,cuc!$A$3:$H$2089,8,FALSE)</f>
        <v>0</v>
      </c>
      <c r="D102" s="119"/>
      <c r="E102" s="115"/>
    </row>
    <row r="103" spans="1:5" hidden="1" x14ac:dyDescent="0.3">
      <c r="A103" s="114">
        <v>121308</v>
      </c>
      <c r="B103" s="113" t="s">
        <v>1321</v>
      </c>
      <c r="C103" s="112">
        <f>VLOOKUP(A103,cuc!$A$3:$H$2089,8,FALSE)</f>
        <v>0</v>
      </c>
      <c r="D103" s="119"/>
      <c r="E103" s="115"/>
    </row>
    <row r="104" spans="1:5" hidden="1" x14ac:dyDescent="0.3">
      <c r="A104" s="114">
        <v>121309</v>
      </c>
      <c r="B104" s="113" t="s">
        <v>1320</v>
      </c>
      <c r="C104" s="112">
        <f>VLOOKUP(A104,cuc!$A$3:$H$2089,8,FALSE)</f>
        <v>0</v>
      </c>
      <c r="D104" s="119"/>
      <c r="E104" s="115"/>
    </row>
    <row r="105" spans="1:5" hidden="1" x14ac:dyDescent="0.3">
      <c r="A105" s="114">
        <v>121310</v>
      </c>
      <c r="B105" s="113" t="s">
        <v>1319</v>
      </c>
      <c r="C105" s="112">
        <f>VLOOKUP(A105,cuc!$A$3:$H$2089,8,FALSE)</f>
        <v>0</v>
      </c>
      <c r="D105" s="119"/>
      <c r="E105" s="115"/>
    </row>
    <row r="106" spans="1:5" hidden="1" x14ac:dyDescent="0.3">
      <c r="A106" s="114">
        <v>121311</v>
      </c>
      <c r="B106" s="113" t="s">
        <v>1318</v>
      </c>
      <c r="C106" s="112">
        <f>VLOOKUP(A106,cuc!$A$3:$H$2089,8,FALSE)</f>
        <v>0</v>
      </c>
      <c r="D106" s="119"/>
      <c r="E106" s="115"/>
    </row>
    <row r="107" spans="1:5" hidden="1" x14ac:dyDescent="0.3">
      <c r="A107" s="114">
        <v>121314</v>
      </c>
      <c r="B107" s="113" t="s">
        <v>1317</v>
      </c>
      <c r="C107" s="112">
        <f>VLOOKUP(A107,cuc!$A$3:$H$2089,8,FALSE)</f>
        <v>0</v>
      </c>
      <c r="D107" s="119"/>
      <c r="E107" s="115"/>
    </row>
    <row r="108" spans="1:5" hidden="1" x14ac:dyDescent="0.3">
      <c r="A108" s="114">
        <v>121315</v>
      </c>
      <c r="B108" s="113" t="s">
        <v>1316</v>
      </c>
      <c r="C108" s="112">
        <f>VLOOKUP(A108,cuc!$A$3:$H$2089,8,FALSE)</f>
        <v>0</v>
      </c>
      <c r="D108" s="119"/>
      <c r="E108" s="115"/>
    </row>
    <row r="109" spans="1:5" hidden="1" x14ac:dyDescent="0.3">
      <c r="A109" s="114">
        <v>121316</v>
      </c>
      <c r="B109" s="113" t="s">
        <v>1315</v>
      </c>
      <c r="C109" s="112">
        <f>VLOOKUP(A109,cuc!$A$3:$H$2089,8,FALSE)</f>
        <v>0</v>
      </c>
      <c r="D109" s="119"/>
      <c r="E109" s="115"/>
    </row>
    <row r="110" spans="1:5" hidden="1" x14ac:dyDescent="0.3">
      <c r="A110" s="114">
        <v>121317</v>
      </c>
      <c r="B110" s="113" t="s">
        <v>1314</v>
      </c>
      <c r="C110" s="112">
        <f>VLOOKUP(A110,cuc!$A$3:$H$2089,8,FALSE)</f>
        <v>0</v>
      </c>
      <c r="D110" s="119"/>
      <c r="E110" s="115"/>
    </row>
    <row r="111" spans="1:5" hidden="1" x14ac:dyDescent="0.3">
      <c r="A111" s="114">
        <v>121318</v>
      </c>
      <c r="B111" s="113" t="s">
        <v>1313</v>
      </c>
      <c r="C111" s="112">
        <f>VLOOKUP(A111,cuc!$A$3:$H$2089,8,FALSE)</f>
        <v>0</v>
      </c>
      <c r="D111" s="119"/>
      <c r="E111" s="115"/>
    </row>
    <row r="112" spans="1:5" hidden="1" x14ac:dyDescent="0.3">
      <c r="A112" s="114">
        <v>121342</v>
      </c>
      <c r="B112" s="113" t="s">
        <v>1312</v>
      </c>
      <c r="C112" s="112">
        <f>VLOOKUP(A112,cuc!$A$3:$H$2089,8,FALSE)</f>
        <v>0</v>
      </c>
      <c r="D112" s="119"/>
      <c r="E112" s="115"/>
    </row>
    <row r="113" spans="1:5" hidden="1" x14ac:dyDescent="0.3">
      <c r="A113" s="114">
        <v>121395</v>
      </c>
      <c r="B113" s="113" t="s">
        <v>1311</v>
      </c>
      <c r="C113" s="112">
        <f>VLOOKUP(A113,cuc!$A$3:$H$2089,8,FALSE)</f>
        <v>0</v>
      </c>
      <c r="D113" s="119"/>
      <c r="E113" s="115"/>
    </row>
    <row r="114" spans="1:5" hidden="1" x14ac:dyDescent="0.3">
      <c r="A114" s="114">
        <v>121399</v>
      </c>
      <c r="B114" s="113" t="s">
        <v>1358</v>
      </c>
      <c r="C114" s="112">
        <f>VLOOKUP(A114,cuc!$A$3:$H$2089,8,FALSE)</f>
        <v>0</v>
      </c>
      <c r="D114" s="119"/>
      <c r="E114" s="115"/>
    </row>
    <row r="115" spans="1:5" hidden="1" x14ac:dyDescent="0.3">
      <c r="A115" s="114">
        <v>121600</v>
      </c>
      <c r="B115" s="113" t="s">
        <v>1357</v>
      </c>
      <c r="C115" s="112">
        <f>VLOOKUP(A115,cuc!$A$3:$H$2089,8,FALSE)</f>
        <v>0</v>
      </c>
      <c r="D115" s="119"/>
      <c r="E115" s="115"/>
    </row>
    <row r="116" spans="1:5" hidden="1" x14ac:dyDescent="0.3">
      <c r="A116" s="114">
        <v>121601</v>
      </c>
      <c r="B116" s="113" t="s">
        <v>1294</v>
      </c>
      <c r="C116" s="112">
        <f>VLOOKUP(A116,cuc!$A$3:$H$2089,8,FALSE)</f>
        <v>0</v>
      </c>
      <c r="D116" s="119"/>
      <c r="E116" s="115"/>
    </row>
    <row r="117" spans="1:5" hidden="1" x14ac:dyDescent="0.3">
      <c r="A117" s="114">
        <v>121602</v>
      </c>
      <c r="B117" s="113" t="s">
        <v>1293</v>
      </c>
      <c r="C117" s="112">
        <f>VLOOKUP(A117,cuc!$A$3:$H$2089,8,FALSE)</f>
        <v>0</v>
      </c>
      <c r="D117" s="119"/>
      <c r="E117" s="115"/>
    </row>
    <row r="118" spans="1:5" hidden="1" x14ac:dyDescent="0.3">
      <c r="A118" s="114">
        <v>121604</v>
      </c>
      <c r="B118" s="113" t="s">
        <v>1292</v>
      </c>
      <c r="C118" s="112">
        <f>VLOOKUP(A118,cuc!$A$3:$H$2089,8,FALSE)</f>
        <v>0</v>
      </c>
      <c r="D118" s="119"/>
      <c r="E118" s="115"/>
    </row>
    <row r="119" spans="1:5" hidden="1" x14ac:dyDescent="0.3">
      <c r="A119" s="114">
        <v>121608</v>
      </c>
      <c r="B119" s="113" t="s">
        <v>1305</v>
      </c>
      <c r="C119" s="112">
        <f>VLOOKUP(A119,cuc!$A$3:$H$2089,8,FALSE)</f>
        <v>0</v>
      </c>
      <c r="D119" s="119"/>
      <c r="E119" s="115"/>
    </row>
    <row r="120" spans="1:5" hidden="1" x14ac:dyDescent="0.3">
      <c r="A120" s="114">
        <v>121609</v>
      </c>
      <c r="B120" s="113" t="s">
        <v>1356</v>
      </c>
      <c r="C120" s="112">
        <f>VLOOKUP(A120,cuc!$A$3:$H$2089,8,FALSE)</f>
        <v>0</v>
      </c>
      <c r="D120" s="119"/>
      <c r="E120" s="115"/>
    </row>
    <row r="121" spans="1:5" hidden="1" x14ac:dyDescent="0.3">
      <c r="A121" s="114">
        <v>121610</v>
      </c>
      <c r="B121" s="113" t="s">
        <v>1355</v>
      </c>
      <c r="C121" s="112">
        <f>VLOOKUP(A121,cuc!$A$3:$H$2089,8,FALSE)</f>
        <v>0</v>
      </c>
      <c r="D121" s="119"/>
      <c r="E121" s="115"/>
    </row>
    <row r="122" spans="1:5" hidden="1" x14ac:dyDescent="0.3">
      <c r="A122" s="114">
        <v>121695</v>
      </c>
      <c r="B122" s="113" t="s">
        <v>1311</v>
      </c>
      <c r="C122" s="112">
        <f>VLOOKUP(A122,cuc!$A$3:$H$2089,8,FALSE)</f>
        <v>0</v>
      </c>
      <c r="D122" s="119"/>
      <c r="E122" s="115"/>
    </row>
    <row r="123" spans="1:5" hidden="1" x14ac:dyDescent="0.3">
      <c r="A123" s="114">
        <v>121699</v>
      </c>
      <c r="B123" s="113" t="s">
        <v>1354</v>
      </c>
      <c r="C123" s="112">
        <f>VLOOKUP(A123,cuc!$A$3:$H$2089,8,FALSE)</f>
        <v>0</v>
      </c>
      <c r="D123" s="119"/>
      <c r="E123" s="115"/>
    </row>
    <row r="124" spans="1:5" hidden="1" x14ac:dyDescent="0.3">
      <c r="A124" s="114">
        <v>121800</v>
      </c>
      <c r="B124" s="113" t="s">
        <v>1353</v>
      </c>
      <c r="C124" s="112">
        <f>VLOOKUP(A124,cuc!$A$3:$H$2089,8,FALSE)</f>
        <v>0</v>
      </c>
      <c r="D124" s="119"/>
      <c r="E124" s="115"/>
    </row>
    <row r="125" spans="1:5" hidden="1" x14ac:dyDescent="0.3">
      <c r="A125" s="114">
        <v>121801</v>
      </c>
      <c r="B125" s="113" t="s">
        <v>1350</v>
      </c>
      <c r="C125" s="112">
        <f>VLOOKUP(A125,cuc!$A$3:$H$2089,8,FALSE)</f>
        <v>0</v>
      </c>
      <c r="D125" s="119"/>
      <c r="E125" s="115"/>
    </row>
    <row r="126" spans="1:5" hidden="1" x14ac:dyDescent="0.3">
      <c r="A126" s="114">
        <v>121802</v>
      </c>
      <c r="B126" s="113" t="s">
        <v>1349</v>
      </c>
      <c r="C126" s="112">
        <f>VLOOKUP(A126,cuc!$A$3:$H$2089,8,FALSE)</f>
        <v>0</v>
      </c>
      <c r="D126" s="119"/>
      <c r="E126" s="115"/>
    </row>
    <row r="127" spans="1:5" hidden="1" x14ac:dyDescent="0.3">
      <c r="A127" s="114">
        <v>121803</v>
      </c>
      <c r="B127" s="113" t="s">
        <v>1348</v>
      </c>
      <c r="C127" s="112">
        <f>VLOOKUP(A127,cuc!$A$3:$H$2089,8,FALSE)</f>
        <v>0</v>
      </c>
      <c r="D127" s="119"/>
      <c r="E127" s="115"/>
    </row>
    <row r="128" spans="1:5" hidden="1" x14ac:dyDescent="0.3">
      <c r="A128" s="114">
        <v>121899</v>
      </c>
      <c r="B128" s="113" t="s">
        <v>1352</v>
      </c>
      <c r="C128" s="112">
        <f>VLOOKUP(A128,cuc!$A$3:$H$2089,8,FALSE)</f>
        <v>0</v>
      </c>
      <c r="D128" s="119"/>
      <c r="E128" s="115"/>
    </row>
    <row r="129" spans="1:5" hidden="1" x14ac:dyDescent="0.3">
      <c r="A129" s="114">
        <v>122000</v>
      </c>
      <c r="B129" s="113" t="s">
        <v>1351</v>
      </c>
      <c r="C129" s="112">
        <f>VLOOKUP(A129,cuc!$A$3:$H$2089,8,FALSE)</f>
        <v>0</v>
      </c>
      <c r="D129" s="119"/>
      <c r="E129" s="115"/>
    </row>
    <row r="130" spans="1:5" hidden="1" x14ac:dyDescent="0.3">
      <c r="A130" s="114">
        <v>122001</v>
      </c>
      <c r="B130" s="113" t="s">
        <v>1350</v>
      </c>
      <c r="C130" s="112">
        <f>VLOOKUP(A130,cuc!$A$3:$H$2089,8,FALSE)</f>
        <v>0</v>
      </c>
      <c r="D130" s="119"/>
      <c r="E130" s="115"/>
    </row>
    <row r="131" spans="1:5" hidden="1" x14ac:dyDescent="0.3">
      <c r="A131" s="114">
        <v>122002</v>
      </c>
      <c r="B131" s="113" t="s">
        <v>1349</v>
      </c>
      <c r="C131" s="112">
        <f>VLOOKUP(A131,cuc!$A$3:$H$2089,8,FALSE)</f>
        <v>0</v>
      </c>
      <c r="D131" s="119"/>
      <c r="E131" s="115"/>
    </row>
    <row r="132" spans="1:5" hidden="1" x14ac:dyDescent="0.3">
      <c r="A132" s="114">
        <v>122003</v>
      </c>
      <c r="B132" s="113" t="s">
        <v>1348</v>
      </c>
      <c r="C132" s="112">
        <f>VLOOKUP(A132,cuc!$A$3:$H$2089,8,FALSE)</f>
        <v>0</v>
      </c>
      <c r="D132" s="119"/>
      <c r="E132" s="115"/>
    </row>
    <row r="133" spans="1:5" hidden="1" x14ac:dyDescent="0.3">
      <c r="A133" s="114">
        <v>122099</v>
      </c>
      <c r="B133" s="113" t="s">
        <v>1347</v>
      </c>
      <c r="C133" s="112">
        <f>VLOOKUP(A133,cuc!$A$3:$H$2089,8,FALSE)</f>
        <v>0</v>
      </c>
      <c r="D133" s="119"/>
      <c r="E133" s="115"/>
    </row>
    <row r="134" spans="1:5" hidden="1" x14ac:dyDescent="0.3">
      <c r="A134" s="114">
        <v>122200</v>
      </c>
      <c r="B134" s="113" t="s">
        <v>1346</v>
      </c>
      <c r="C134" s="112">
        <f>VLOOKUP(A134,cuc!$A$3:$H$2089,8,FALSE)</f>
        <v>0</v>
      </c>
      <c r="D134" s="119"/>
      <c r="E134" s="115"/>
    </row>
    <row r="135" spans="1:5" hidden="1" x14ac:dyDescent="0.3">
      <c r="A135" s="114">
        <v>122201</v>
      </c>
      <c r="B135" s="113" t="s">
        <v>1345</v>
      </c>
      <c r="C135" s="112">
        <f>VLOOKUP(A135,cuc!$A$3:$H$2089,8,FALSE)</f>
        <v>0</v>
      </c>
      <c r="D135" s="119"/>
      <c r="E135" s="115"/>
    </row>
    <row r="136" spans="1:5" hidden="1" x14ac:dyDescent="0.3">
      <c r="A136" s="114">
        <v>122202</v>
      </c>
      <c r="B136" s="113" t="s">
        <v>1344</v>
      </c>
      <c r="C136" s="112">
        <f>VLOOKUP(A136,cuc!$A$3:$H$2089,8,FALSE)</f>
        <v>0</v>
      </c>
      <c r="D136" s="119"/>
      <c r="E136" s="115"/>
    </row>
    <row r="137" spans="1:5" hidden="1" x14ac:dyDescent="0.3">
      <c r="A137" s="114">
        <v>122203</v>
      </c>
      <c r="B137" s="113" t="s">
        <v>1343</v>
      </c>
      <c r="C137" s="112">
        <f>VLOOKUP(A137,cuc!$A$3:$H$2089,8,FALSE)</f>
        <v>0</v>
      </c>
      <c r="D137" s="119"/>
      <c r="E137" s="115"/>
    </row>
    <row r="138" spans="1:5" hidden="1" x14ac:dyDescent="0.3">
      <c r="A138" s="114">
        <v>122299</v>
      </c>
      <c r="B138" s="113" t="s">
        <v>1342</v>
      </c>
      <c r="C138" s="112">
        <f>VLOOKUP(A138,cuc!$A$3:$H$2089,8,FALSE)</f>
        <v>0</v>
      </c>
      <c r="D138" s="119"/>
      <c r="E138" s="115"/>
    </row>
    <row r="139" spans="1:5" hidden="1" x14ac:dyDescent="0.3">
      <c r="A139" s="114">
        <v>122400</v>
      </c>
      <c r="B139" s="113" t="s">
        <v>1341</v>
      </c>
      <c r="C139" s="112">
        <f>VLOOKUP(A139,cuc!$A$3:$H$2089,8,FALSE)</f>
        <v>0</v>
      </c>
      <c r="D139" s="119"/>
      <c r="E139" s="115"/>
    </row>
    <row r="140" spans="1:5" hidden="1" x14ac:dyDescent="0.3">
      <c r="A140" s="114">
        <v>122401</v>
      </c>
      <c r="B140" s="113" t="s">
        <v>1340</v>
      </c>
      <c r="C140" s="112">
        <f>VLOOKUP(A140,cuc!$A$3:$H$2089,8,FALSE)</f>
        <v>0</v>
      </c>
      <c r="D140" s="119"/>
      <c r="E140" s="115"/>
    </row>
    <row r="141" spans="1:5" hidden="1" x14ac:dyDescent="0.3">
      <c r="A141" s="114">
        <v>122402</v>
      </c>
      <c r="B141" s="113" t="s">
        <v>1339</v>
      </c>
      <c r="C141" s="112">
        <f>VLOOKUP(A141,cuc!$A$3:$H$2089,8,FALSE)</f>
        <v>0</v>
      </c>
      <c r="D141" s="119"/>
      <c r="E141" s="115"/>
    </row>
    <row r="142" spans="1:5" hidden="1" x14ac:dyDescent="0.3">
      <c r="A142" s="114">
        <v>122403</v>
      </c>
      <c r="B142" s="113" t="s">
        <v>1338</v>
      </c>
      <c r="C142" s="112">
        <f>VLOOKUP(A142,cuc!$A$3:$H$2089,8,FALSE)</f>
        <v>0</v>
      </c>
      <c r="D142" s="119"/>
      <c r="E142" s="115"/>
    </row>
    <row r="143" spans="1:5" hidden="1" x14ac:dyDescent="0.3">
      <c r="A143" s="114">
        <v>122404</v>
      </c>
      <c r="B143" s="113" t="s">
        <v>1337</v>
      </c>
      <c r="C143" s="112">
        <f>VLOOKUP(A143,cuc!$A$3:$H$2089,8,FALSE)</f>
        <v>0</v>
      </c>
      <c r="D143" s="119"/>
      <c r="E143" s="115"/>
    </row>
    <row r="144" spans="1:5" hidden="1" x14ac:dyDescent="0.3">
      <c r="A144" s="114">
        <v>122499</v>
      </c>
      <c r="B144" s="113" t="s">
        <v>1336</v>
      </c>
      <c r="C144" s="112">
        <f>VLOOKUP(A144,cuc!$A$3:$H$2089,8,FALSE)</f>
        <v>0</v>
      </c>
      <c r="D144" s="119"/>
      <c r="E144" s="115"/>
    </row>
    <row r="145" spans="1:5" x14ac:dyDescent="0.3">
      <c r="A145" s="114">
        <v>122600</v>
      </c>
      <c r="B145" s="113" t="s">
        <v>1335</v>
      </c>
      <c r="C145" s="112">
        <f>VLOOKUP(A145,cuc!$A$3:$H$2089,8,FALSE)</f>
        <v>264364594.50999999</v>
      </c>
      <c r="D145" s="119"/>
      <c r="E145" s="115"/>
    </row>
    <row r="146" spans="1:5" hidden="1" x14ac:dyDescent="0.3">
      <c r="A146" s="114">
        <v>122601</v>
      </c>
      <c r="B146" s="113" t="s">
        <v>1334</v>
      </c>
      <c r="C146" s="112">
        <f>VLOOKUP(A146,cuc!$A$3:$H$2089,8,FALSE)</f>
        <v>0</v>
      </c>
      <c r="D146" s="119"/>
      <c r="E146" s="115"/>
    </row>
    <row r="147" spans="1:5" hidden="1" x14ac:dyDescent="0.3">
      <c r="A147" s="114">
        <v>122602</v>
      </c>
      <c r="B147" s="113" t="s">
        <v>1333</v>
      </c>
      <c r="C147" s="112">
        <f>VLOOKUP(A147,cuc!$A$3:$H$2089,8,FALSE)</f>
        <v>0</v>
      </c>
      <c r="D147" s="119"/>
      <c r="E147" s="115"/>
    </row>
    <row r="148" spans="1:5" hidden="1" x14ac:dyDescent="0.3">
      <c r="A148" s="114">
        <v>122603</v>
      </c>
      <c r="B148" s="113" t="s">
        <v>1332</v>
      </c>
      <c r="C148" s="112">
        <f>VLOOKUP(A148,cuc!$A$3:$H$2089,8,FALSE)</f>
        <v>0</v>
      </c>
      <c r="D148" s="119"/>
      <c r="E148" s="115"/>
    </row>
    <row r="149" spans="1:5" x14ac:dyDescent="0.3">
      <c r="A149" s="114">
        <v>122604</v>
      </c>
      <c r="B149" s="113" t="s">
        <v>1331</v>
      </c>
      <c r="C149" s="112">
        <f>VLOOKUP(A149,cuc!$A$3:$H$2089,8,FALSE)</f>
        <v>264364594.50999999</v>
      </c>
      <c r="D149" s="119"/>
      <c r="E149" s="115"/>
    </row>
    <row r="150" spans="1:5" hidden="1" x14ac:dyDescent="0.3">
      <c r="A150" s="114">
        <v>122699</v>
      </c>
      <c r="B150" s="113" t="s">
        <v>1330</v>
      </c>
      <c r="C150" s="112">
        <f>VLOOKUP(A150,cuc!$A$3:$H$2089,8,FALSE)</f>
        <v>0</v>
      </c>
      <c r="D150" s="119"/>
      <c r="E150" s="115"/>
    </row>
    <row r="151" spans="1:5" hidden="1" x14ac:dyDescent="0.3">
      <c r="A151" s="114">
        <v>122800</v>
      </c>
      <c r="B151" s="113" t="s">
        <v>1329</v>
      </c>
      <c r="C151" s="112">
        <f>VLOOKUP(A151,cuc!$A$3:$H$2089,8,FALSE)</f>
        <v>0</v>
      </c>
      <c r="D151" s="119"/>
      <c r="E151" s="115"/>
    </row>
    <row r="152" spans="1:5" hidden="1" x14ac:dyDescent="0.3">
      <c r="A152" s="114">
        <v>122801</v>
      </c>
      <c r="B152" s="113" t="s">
        <v>1328</v>
      </c>
      <c r="C152" s="112">
        <f>VLOOKUP(A152,cuc!$A$3:$H$2089,8,FALSE)</f>
        <v>0</v>
      </c>
      <c r="D152" s="119"/>
      <c r="E152" s="115"/>
    </row>
    <row r="153" spans="1:5" hidden="1" x14ac:dyDescent="0.3">
      <c r="A153" s="114">
        <v>122802</v>
      </c>
      <c r="B153" s="113" t="s">
        <v>1327</v>
      </c>
      <c r="C153" s="112">
        <f>VLOOKUP(A153,cuc!$A$3:$H$2089,8,FALSE)</f>
        <v>0</v>
      </c>
      <c r="D153" s="119"/>
      <c r="E153" s="115"/>
    </row>
    <row r="154" spans="1:5" hidden="1" x14ac:dyDescent="0.3">
      <c r="A154" s="114">
        <v>122803</v>
      </c>
      <c r="B154" s="113" t="s">
        <v>1326</v>
      </c>
      <c r="C154" s="112">
        <f>VLOOKUP(A154,cuc!$A$3:$H$2089,8,FALSE)</f>
        <v>0</v>
      </c>
      <c r="D154" s="119"/>
      <c r="E154" s="115"/>
    </row>
    <row r="155" spans="1:5" hidden="1" x14ac:dyDescent="0.3">
      <c r="A155" s="114">
        <v>122804</v>
      </c>
      <c r="B155" s="113" t="s">
        <v>1325</v>
      </c>
      <c r="C155" s="112">
        <f>VLOOKUP(A155,cuc!$A$3:$H$2089,8,FALSE)</f>
        <v>0</v>
      </c>
      <c r="D155" s="119"/>
      <c r="E155" s="115"/>
    </row>
    <row r="156" spans="1:5" hidden="1" x14ac:dyDescent="0.3">
      <c r="A156" s="114">
        <v>122805</v>
      </c>
      <c r="B156" s="113" t="s">
        <v>1324</v>
      </c>
      <c r="C156" s="112">
        <f>VLOOKUP(A156,cuc!$A$3:$H$2089,8,FALSE)</f>
        <v>0</v>
      </c>
      <c r="D156" s="119"/>
      <c r="E156" s="115"/>
    </row>
    <row r="157" spans="1:5" hidden="1" x14ac:dyDescent="0.3">
      <c r="A157" s="114">
        <v>122806</v>
      </c>
      <c r="B157" s="113" t="s">
        <v>1323</v>
      </c>
      <c r="C157" s="112">
        <f>VLOOKUP(A157,cuc!$A$3:$H$2089,8,FALSE)</f>
        <v>0</v>
      </c>
      <c r="D157" s="119"/>
      <c r="E157" s="115"/>
    </row>
    <row r="158" spans="1:5" hidden="1" x14ac:dyDescent="0.3">
      <c r="A158" s="114">
        <v>122807</v>
      </c>
      <c r="B158" s="113" t="s">
        <v>1322</v>
      </c>
      <c r="C158" s="112">
        <f>VLOOKUP(A158,cuc!$A$3:$H$2089,8,FALSE)</f>
        <v>0</v>
      </c>
      <c r="D158" s="119"/>
      <c r="E158" s="115"/>
    </row>
    <row r="159" spans="1:5" hidden="1" x14ac:dyDescent="0.3">
      <c r="A159" s="114">
        <v>122808</v>
      </c>
      <c r="B159" s="113" t="s">
        <v>1321</v>
      </c>
      <c r="C159" s="112">
        <f>VLOOKUP(A159,cuc!$A$3:$H$2089,8,FALSE)</f>
        <v>0</v>
      </c>
      <c r="D159" s="119"/>
      <c r="E159" s="115"/>
    </row>
    <row r="160" spans="1:5" hidden="1" x14ac:dyDescent="0.3">
      <c r="A160" s="114">
        <v>122809</v>
      </c>
      <c r="B160" s="113" t="s">
        <v>1320</v>
      </c>
      <c r="C160" s="112">
        <f>VLOOKUP(A160,cuc!$A$3:$H$2089,8,FALSE)</f>
        <v>0</v>
      </c>
      <c r="D160" s="119"/>
      <c r="E160" s="115"/>
    </row>
    <row r="161" spans="1:5" hidden="1" x14ac:dyDescent="0.3">
      <c r="A161" s="114">
        <v>122810</v>
      </c>
      <c r="B161" s="113" t="s">
        <v>1319</v>
      </c>
      <c r="C161" s="112">
        <f>VLOOKUP(A161,cuc!$A$3:$H$2089,8,FALSE)</f>
        <v>0</v>
      </c>
      <c r="D161" s="119"/>
      <c r="E161" s="115"/>
    </row>
    <row r="162" spans="1:5" hidden="1" x14ac:dyDescent="0.3">
      <c r="A162" s="114">
        <v>122811</v>
      </c>
      <c r="B162" s="113" t="s">
        <v>1318</v>
      </c>
      <c r="C162" s="112">
        <f>VLOOKUP(A162,cuc!$A$3:$H$2089,8,FALSE)</f>
        <v>0</v>
      </c>
      <c r="D162" s="119"/>
      <c r="E162" s="115"/>
    </row>
    <row r="163" spans="1:5" hidden="1" x14ac:dyDescent="0.3">
      <c r="A163" s="114">
        <v>122814</v>
      </c>
      <c r="B163" s="113" t="s">
        <v>1317</v>
      </c>
      <c r="C163" s="112">
        <f>VLOOKUP(A163,cuc!$A$3:$H$2089,8,FALSE)</f>
        <v>0</v>
      </c>
      <c r="D163" s="119"/>
      <c r="E163" s="115"/>
    </row>
    <row r="164" spans="1:5" hidden="1" x14ac:dyDescent="0.3">
      <c r="A164" s="114">
        <v>122815</v>
      </c>
      <c r="B164" s="113" t="s">
        <v>1316</v>
      </c>
      <c r="C164" s="112">
        <f>VLOOKUP(A164,cuc!$A$3:$H$2089,8,FALSE)</f>
        <v>0</v>
      </c>
      <c r="D164" s="119"/>
      <c r="E164" s="115"/>
    </row>
    <row r="165" spans="1:5" hidden="1" x14ac:dyDescent="0.3">
      <c r="A165" s="114">
        <v>122816</v>
      </c>
      <c r="B165" s="113" t="s">
        <v>1315</v>
      </c>
      <c r="C165" s="112">
        <f>VLOOKUP(A165,cuc!$A$3:$H$2089,8,FALSE)</f>
        <v>0</v>
      </c>
      <c r="D165" s="119"/>
      <c r="E165" s="115"/>
    </row>
    <row r="166" spans="1:5" hidden="1" x14ac:dyDescent="0.3">
      <c r="A166" s="114">
        <v>122817</v>
      </c>
      <c r="B166" s="113" t="s">
        <v>1314</v>
      </c>
      <c r="C166" s="112">
        <f>VLOOKUP(A166,cuc!$A$3:$H$2089,8,FALSE)</f>
        <v>0</v>
      </c>
      <c r="D166" s="119"/>
      <c r="E166" s="115"/>
    </row>
    <row r="167" spans="1:5" hidden="1" x14ac:dyDescent="0.3">
      <c r="A167" s="114">
        <v>122818</v>
      </c>
      <c r="B167" s="113" t="s">
        <v>1313</v>
      </c>
      <c r="C167" s="112">
        <f>VLOOKUP(A167,cuc!$A$3:$H$2089,8,FALSE)</f>
        <v>0</v>
      </c>
      <c r="D167" s="119"/>
      <c r="E167" s="115"/>
    </row>
    <row r="168" spans="1:5" hidden="1" x14ac:dyDescent="0.3">
      <c r="A168" s="114">
        <v>122842</v>
      </c>
      <c r="B168" s="113" t="s">
        <v>1312</v>
      </c>
      <c r="C168" s="112">
        <f>VLOOKUP(A168,cuc!$A$3:$H$2089,8,FALSE)</f>
        <v>0</v>
      </c>
      <c r="D168" s="119"/>
      <c r="E168" s="115"/>
    </row>
    <row r="169" spans="1:5" hidden="1" x14ac:dyDescent="0.3">
      <c r="A169" s="114">
        <v>122895</v>
      </c>
      <c r="B169" s="113" t="s">
        <v>1311</v>
      </c>
      <c r="C169" s="112">
        <f>VLOOKUP(A169,cuc!$A$3:$H$2089,8,FALSE)</f>
        <v>0</v>
      </c>
      <c r="D169" s="119"/>
      <c r="E169" s="115"/>
    </row>
    <row r="170" spans="1:5" hidden="1" x14ac:dyDescent="0.3">
      <c r="A170" s="114">
        <v>122899</v>
      </c>
      <c r="B170" s="113" t="s">
        <v>1310</v>
      </c>
      <c r="C170" s="112">
        <f>VLOOKUP(A170,cuc!$A$3:$H$2089,8,FALSE)</f>
        <v>0</v>
      </c>
      <c r="D170" s="119"/>
      <c r="E170" s="115"/>
    </row>
    <row r="171" spans="1:5" hidden="1" x14ac:dyDescent="0.3">
      <c r="A171" s="114">
        <v>123000</v>
      </c>
      <c r="B171" s="113" t="s">
        <v>1309</v>
      </c>
      <c r="C171" s="112">
        <f>VLOOKUP(A171,cuc!$A$3:$H$2089,8,FALSE)</f>
        <v>0</v>
      </c>
      <c r="D171" s="119"/>
      <c r="E171" s="115"/>
    </row>
    <row r="172" spans="1:5" hidden="1" x14ac:dyDescent="0.3">
      <c r="A172" s="114">
        <v>123001</v>
      </c>
      <c r="B172" s="113" t="s">
        <v>1294</v>
      </c>
      <c r="C172" s="112">
        <f>VLOOKUP(A172,cuc!$A$3:$H$2089,8,FALSE)</f>
        <v>0</v>
      </c>
      <c r="D172" s="119"/>
      <c r="E172" s="115"/>
    </row>
    <row r="173" spans="1:5" hidden="1" x14ac:dyDescent="0.3">
      <c r="A173" s="114">
        <v>123002</v>
      </c>
      <c r="B173" s="113" t="s">
        <v>1293</v>
      </c>
      <c r="C173" s="112">
        <f>VLOOKUP(A173,cuc!$A$3:$H$2089,8,FALSE)</f>
        <v>0</v>
      </c>
      <c r="D173" s="119"/>
      <c r="E173" s="115"/>
    </row>
    <row r="174" spans="1:5" hidden="1" x14ac:dyDescent="0.3">
      <c r="A174" s="114">
        <v>123003</v>
      </c>
      <c r="B174" s="113" t="s">
        <v>1292</v>
      </c>
      <c r="C174" s="112">
        <f>VLOOKUP(A174,cuc!$A$3:$H$2089,8,FALSE)</f>
        <v>0</v>
      </c>
      <c r="D174" s="119"/>
      <c r="E174" s="115"/>
    </row>
    <row r="175" spans="1:5" hidden="1" x14ac:dyDescent="0.3">
      <c r="A175" s="114">
        <v>123005</v>
      </c>
      <c r="B175" s="113" t="s">
        <v>1308</v>
      </c>
      <c r="C175" s="112">
        <f>VLOOKUP(A175,cuc!$A$3:$H$2089,8,FALSE)</f>
        <v>0</v>
      </c>
      <c r="D175" s="119"/>
      <c r="E175" s="115"/>
    </row>
    <row r="176" spans="1:5" hidden="1" x14ac:dyDescent="0.3">
      <c r="A176" s="114">
        <v>123006</v>
      </c>
      <c r="B176" s="113" t="s">
        <v>1307</v>
      </c>
      <c r="C176" s="112">
        <f>VLOOKUP(A176,cuc!$A$3:$H$2089,8,FALSE)</f>
        <v>0</v>
      </c>
      <c r="D176" s="119"/>
      <c r="E176" s="115"/>
    </row>
    <row r="177" spans="1:5" hidden="1" x14ac:dyDescent="0.3">
      <c r="A177" s="114">
        <v>123007</v>
      </c>
      <c r="B177" s="113" t="s">
        <v>1306</v>
      </c>
      <c r="C177" s="112">
        <f>VLOOKUP(A177,cuc!$A$3:$H$2089,8,FALSE)</f>
        <v>0</v>
      </c>
      <c r="D177" s="119"/>
      <c r="E177" s="115"/>
    </row>
    <row r="178" spans="1:5" hidden="1" x14ac:dyDescent="0.3">
      <c r="A178" s="114">
        <v>123008</v>
      </c>
      <c r="B178" s="113" t="s">
        <v>1305</v>
      </c>
      <c r="C178" s="112">
        <f>VLOOKUP(A178,cuc!$A$3:$H$2089,8,FALSE)</f>
        <v>0</v>
      </c>
      <c r="D178" s="119"/>
      <c r="E178" s="115"/>
    </row>
    <row r="179" spans="1:5" hidden="1" x14ac:dyDescent="0.3">
      <c r="A179" s="114">
        <v>123009</v>
      </c>
      <c r="B179" s="113" t="s">
        <v>1304</v>
      </c>
      <c r="C179" s="112">
        <f>VLOOKUP(A179,cuc!$A$3:$H$2089,8,FALSE)</f>
        <v>0</v>
      </c>
      <c r="D179" s="119"/>
      <c r="E179" s="115"/>
    </row>
    <row r="180" spans="1:5" hidden="1" x14ac:dyDescent="0.3">
      <c r="A180" s="114">
        <v>123010</v>
      </c>
      <c r="B180" s="113" t="s">
        <v>1303</v>
      </c>
      <c r="C180" s="112">
        <f>VLOOKUP(A180,cuc!$A$3:$H$2089,8,FALSE)</f>
        <v>0</v>
      </c>
      <c r="D180" s="119"/>
      <c r="E180" s="115"/>
    </row>
    <row r="181" spans="1:5" hidden="1" x14ac:dyDescent="0.3">
      <c r="A181" s="114">
        <v>123011</v>
      </c>
      <c r="B181" s="113" t="s">
        <v>1302</v>
      </c>
      <c r="C181" s="112">
        <f>VLOOKUP(A181,cuc!$A$3:$H$2089,8,FALSE)</f>
        <v>0</v>
      </c>
      <c r="D181" s="119"/>
      <c r="E181" s="115"/>
    </row>
    <row r="182" spans="1:5" hidden="1" x14ac:dyDescent="0.3">
      <c r="A182" s="114">
        <v>123012</v>
      </c>
      <c r="B182" s="113" t="s">
        <v>1301</v>
      </c>
      <c r="C182" s="112">
        <f>VLOOKUP(A182,cuc!$A$3:$H$2089,8,FALSE)</f>
        <v>0</v>
      </c>
      <c r="D182" s="119"/>
      <c r="E182" s="115"/>
    </row>
    <row r="183" spans="1:5" hidden="1" x14ac:dyDescent="0.3">
      <c r="A183" s="114">
        <v>123013</v>
      </c>
      <c r="B183" s="113" t="s">
        <v>1300</v>
      </c>
      <c r="C183" s="112">
        <f>VLOOKUP(A183,cuc!$A$3:$H$2089,8,FALSE)</f>
        <v>0</v>
      </c>
      <c r="D183" s="119"/>
      <c r="E183" s="115"/>
    </row>
    <row r="184" spans="1:5" hidden="1" x14ac:dyDescent="0.3">
      <c r="A184" s="114">
        <v>123014</v>
      </c>
      <c r="B184" s="113" t="s">
        <v>1299</v>
      </c>
      <c r="C184" s="112">
        <f>VLOOKUP(A184,cuc!$A$3:$H$2089,8,FALSE)</f>
        <v>0</v>
      </c>
      <c r="D184" s="119"/>
      <c r="E184" s="115"/>
    </row>
    <row r="185" spans="1:5" hidden="1" x14ac:dyDescent="0.3">
      <c r="A185" s="114">
        <v>123015</v>
      </c>
      <c r="B185" s="113" t="s">
        <v>1298</v>
      </c>
      <c r="C185" s="112">
        <f>VLOOKUP(A185,cuc!$A$3:$H$2089,8,FALSE)</f>
        <v>0</v>
      </c>
      <c r="D185" s="119"/>
      <c r="E185" s="115"/>
    </row>
    <row r="186" spans="1:5" hidden="1" x14ac:dyDescent="0.3">
      <c r="A186" s="114">
        <v>123016</v>
      </c>
      <c r="B186" s="113" t="s">
        <v>1297</v>
      </c>
      <c r="C186" s="112">
        <f>VLOOKUP(A186,cuc!$A$3:$H$2089,8,FALSE)</f>
        <v>0</v>
      </c>
      <c r="D186" s="119"/>
      <c r="E186" s="115"/>
    </row>
    <row r="187" spans="1:5" hidden="1" x14ac:dyDescent="0.3">
      <c r="A187" s="114">
        <v>123099</v>
      </c>
      <c r="B187" s="113" t="s">
        <v>1296</v>
      </c>
      <c r="C187" s="112">
        <f>VLOOKUP(A187,cuc!$A$3:$H$2089,8,FALSE)</f>
        <v>0</v>
      </c>
      <c r="D187" s="119"/>
      <c r="E187" s="115"/>
    </row>
    <row r="188" spans="1:5" hidden="1" x14ac:dyDescent="0.3">
      <c r="A188" s="114">
        <v>123200</v>
      </c>
      <c r="B188" s="113" t="s">
        <v>1295</v>
      </c>
      <c r="C188" s="112">
        <f>VLOOKUP(A188,cuc!$A$3:$H$2089,8,FALSE)</f>
        <v>0</v>
      </c>
      <c r="D188" s="119"/>
      <c r="E188" s="115"/>
    </row>
    <row r="189" spans="1:5" hidden="1" x14ac:dyDescent="0.3">
      <c r="A189" s="114">
        <v>123201</v>
      </c>
      <c r="B189" s="113" t="s">
        <v>1294</v>
      </c>
      <c r="C189" s="112">
        <f>VLOOKUP(A189,cuc!$A$3:$H$2089,8,FALSE)</f>
        <v>0</v>
      </c>
      <c r="D189" s="119"/>
      <c r="E189" s="115"/>
    </row>
    <row r="190" spans="1:5" hidden="1" x14ac:dyDescent="0.3">
      <c r="A190" s="114">
        <v>123202</v>
      </c>
      <c r="B190" s="113" t="s">
        <v>1293</v>
      </c>
      <c r="C190" s="112">
        <f>VLOOKUP(A190,cuc!$A$3:$H$2089,8,FALSE)</f>
        <v>0</v>
      </c>
      <c r="D190" s="119"/>
      <c r="E190" s="115"/>
    </row>
    <row r="191" spans="1:5" hidden="1" x14ac:dyDescent="0.3">
      <c r="A191" s="114">
        <v>123204</v>
      </c>
      <c r="B191" s="113" t="s">
        <v>1292</v>
      </c>
      <c r="C191" s="112">
        <f>VLOOKUP(A191,cuc!$A$3:$H$2089,8,FALSE)</f>
        <v>0</v>
      </c>
      <c r="D191" s="119"/>
      <c r="E191" s="115"/>
    </row>
    <row r="192" spans="1:5" hidden="1" x14ac:dyDescent="0.3">
      <c r="A192" s="114">
        <v>123295</v>
      </c>
      <c r="B192" s="113" t="s">
        <v>1291</v>
      </c>
      <c r="C192" s="112">
        <f>VLOOKUP(A192,cuc!$A$3:$H$2089,8,FALSE)</f>
        <v>0</v>
      </c>
      <c r="D192" s="119"/>
      <c r="E192" s="115"/>
    </row>
    <row r="193" spans="1:5" hidden="1" x14ac:dyDescent="0.3">
      <c r="A193" s="114">
        <v>123299</v>
      </c>
      <c r="B193" s="113" t="s">
        <v>1290</v>
      </c>
      <c r="C193" s="112">
        <f>VLOOKUP(A193,cuc!$A$3:$H$2089,8,FALSE)</f>
        <v>0</v>
      </c>
      <c r="D193" s="119"/>
      <c r="E193" s="115"/>
    </row>
    <row r="194" spans="1:5" hidden="1" x14ac:dyDescent="0.3">
      <c r="A194" s="114">
        <v>123400</v>
      </c>
      <c r="B194" s="113" t="s">
        <v>1289</v>
      </c>
      <c r="C194" s="112">
        <f>VLOOKUP(A194,cuc!$A$3:$H$2089,8,FALSE)</f>
        <v>0</v>
      </c>
      <c r="D194" s="119"/>
      <c r="E194" s="115"/>
    </row>
    <row r="195" spans="1:5" hidden="1" x14ac:dyDescent="0.3">
      <c r="A195" s="114">
        <v>123600</v>
      </c>
      <c r="B195" s="113" t="s">
        <v>1288</v>
      </c>
      <c r="C195" s="112">
        <f>VLOOKUP(A195,cuc!$A$3:$H$2089,8,FALSE)</f>
        <v>0</v>
      </c>
      <c r="D195" s="119"/>
      <c r="E195" s="115"/>
    </row>
    <row r="196" spans="1:5" hidden="1" x14ac:dyDescent="0.3">
      <c r="A196" s="114">
        <v>123601</v>
      </c>
      <c r="B196" s="113" t="s">
        <v>1285</v>
      </c>
      <c r="C196" s="112">
        <f>VLOOKUP(A196,cuc!$A$3:$H$2089,8,FALSE)</f>
        <v>0</v>
      </c>
      <c r="D196" s="119"/>
      <c r="E196" s="115"/>
    </row>
    <row r="197" spans="1:5" hidden="1" x14ac:dyDescent="0.3">
      <c r="A197" s="114">
        <v>123602</v>
      </c>
      <c r="B197" s="113" t="s">
        <v>1284</v>
      </c>
      <c r="C197" s="112">
        <f>VLOOKUP(A197,cuc!$A$3:$H$2089,8,FALSE)</f>
        <v>0</v>
      </c>
      <c r="D197" s="119"/>
      <c r="E197" s="115"/>
    </row>
    <row r="198" spans="1:5" hidden="1" x14ac:dyDescent="0.3">
      <c r="A198" s="114">
        <v>123603</v>
      </c>
      <c r="B198" s="113" t="s">
        <v>1283</v>
      </c>
      <c r="C198" s="112">
        <f>VLOOKUP(A198,cuc!$A$3:$H$2089,8,FALSE)</f>
        <v>0</v>
      </c>
      <c r="D198" s="119"/>
      <c r="E198" s="115"/>
    </row>
    <row r="199" spans="1:5" hidden="1" x14ac:dyDescent="0.3">
      <c r="A199" s="114">
        <v>123604</v>
      </c>
      <c r="B199" s="113" t="s">
        <v>1282</v>
      </c>
      <c r="C199" s="112">
        <f>VLOOKUP(A199,cuc!$A$3:$H$2089,8,FALSE)</f>
        <v>0</v>
      </c>
      <c r="D199" s="119"/>
      <c r="E199" s="115"/>
    </row>
    <row r="200" spans="1:5" hidden="1" x14ac:dyDescent="0.3">
      <c r="A200" s="114">
        <v>123605</v>
      </c>
      <c r="B200" s="113" t="s">
        <v>1281</v>
      </c>
      <c r="C200" s="112">
        <f>VLOOKUP(A200,cuc!$A$3:$H$2089,8,FALSE)</f>
        <v>0</v>
      </c>
      <c r="D200" s="119"/>
      <c r="E200" s="115"/>
    </row>
    <row r="201" spans="1:5" hidden="1" x14ac:dyDescent="0.3">
      <c r="A201" s="114">
        <v>123606</v>
      </c>
      <c r="B201" s="113" t="s">
        <v>1280</v>
      </c>
      <c r="C201" s="112">
        <f>VLOOKUP(A201,cuc!$A$3:$H$2089,8,FALSE)</f>
        <v>0</v>
      </c>
      <c r="D201" s="119"/>
      <c r="E201" s="115"/>
    </row>
    <row r="202" spans="1:5" hidden="1" x14ac:dyDescent="0.3">
      <c r="A202" s="114">
        <v>123607</v>
      </c>
      <c r="B202" s="113" t="s">
        <v>1279</v>
      </c>
      <c r="C202" s="112">
        <f>VLOOKUP(A202,cuc!$A$3:$H$2089,8,FALSE)</f>
        <v>0</v>
      </c>
      <c r="D202" s="119"/>
      <c r="E202" s="115"/>
    </row>
    <row r="203" spans="1:5" hidden="1" x14ac:dyDescent="0.3">
      <c r="A203" s="114">
        <v>123608</v>
      </c>
      <c r="B203" s="113" t="s">
        <v>1278</v>
      </c>
      <c r="C203" s="112">
        <f>VLOOKUP(A203,cuc!$A$3:$H$2089,8,FALSE)</f>
        <v>0</v>
      </c>
      <c r="D203" s="119"/>
      <c r="E203" s="115"/>
    </row>
    <row r="204" spans="1:5" hidden="1" x14ac:dyDescent="0.3">
      <c r="A204" s="114">
        <v>123609</v>
      </c>
      <c r="B204" s="113" t="s">
        <v>1277</v>
      </c>
      <c r="C204" s="112">
        <f>VLOOKUP(A204,cuc!$A$3:$H$2089,8,FALSE)</f>
        <v>0</v>
      </c>
      <c r="D204" s="119"/>
      <c r="E204" s="115"/>
    </row>
    <row r="205" spans="1:5" hidden="1" x14ac:dyDescent="0.3">
      <c r="A205" s="114">
        <v>123610</v>
      </c>
      <c r="B205" s="113" t="s">
        <v>1276</v>
      </c>
      <c r="C205" s="112">
        <f>VLOOKUP(A205,cuc!$A$3:$H$2089,8,FALSE)</f>
        <v>0</v>
      </c>
      <c r="D205" s="119"/>
      <c r="E205" s="115"/>
    </row>
    <row r="206" spans="1:5" hidden="1" x14ac:dyDescent="0.3">
      <c r="A206" s="114">
        <v>123800</v>
      </c>
      <c r="B206" s="113" t="s">
        <v>1287</v>
      </c>
      <c r="C206" s="112">
        <f>VLOOKUP(A206,cuc!$A$3:$H$2089,8,FALSE)</f>
        <v>0</v>
      </c>
      <c r="D206" s="119"/>
      <c r="E206" s="115"/>
    </row>
    <row r="207" spans="1:5" hidden="1" x14ac:dyDescent="0.3">
      <c r="A207" s="114">
        <v>123801</v>
      </c>
      <c r="B207" s="113" t="s">
        <v>1285</v>
      </c>
      <c r="C207" s="112">
        <f>VLOOKUP(A207,cuc!$A$3:$H$2089,8,FALSE)</f>
        <v>0</v>
      </c>
      <c r="D207" s="119"/>
      <c r="E207" s="115"/>
    </row>
    <row r="208" spans="1:5" hidden="1" x14ac:dyDescent="0.3">
      <c r="A208" s="114">
        <v>123802</v>
      </c>
      <c r="B208" s="113" t="s">
        <v>1284</v>
      </c>
      <c r="C208" s="112">
        <f>VLOOKUP(A208,cuc!$A$3:$H$2089,8,FALSE)</f>
        <v>0</v>
      </c>
      <c r="D208" s="119"/>
      <c r="E208" s="115"/>
    </row>
    <row r="209" spans="1:5" hidden="1" x14ac:dyDescent="0.3">
      <c r="A209" s="114">
        <v>123803</v>
      </c>
      <c r="B209" s="113" t="s">
        <v>1283</v>
      </c>
      <c r="C209" s="112">
        <f>VLOOKUP(A209,cuc!$A$3:$H$2089,8,FALSE)</f>
        <v>0</v>
      </c>
      <c r="D209" s="119"/>
      <c r="E209" s="115"/>
    </row>
    <row r="210" spans="1:5" hidden="1" x14ac:dyDescent="0.3">
      <c r="A210" s="114">
        <v>123804</v>
      </c>
      <c r="B210" s="113" t="s">
        <v>1282</v>
      </c>
      <c r="C210" s="112">
        <f>VLOOKUP(A210,cuc!$A$3:$H$2089,8,FALSE)</f>
        <v>0</v>
      </c>
      <c r="D210" s="119"/>
      <c r="E210" s="115"/>
    </row>
    <row r="211" spans="1:5" hidden="1" x14ac:dyDescent="0.3">
      <c r="A211" s="114">
        <v>123805</v>
      </c>
      <c r="B211" s="113" t="s">
        <v>1281</v>
      </c>
      <c r="C211" s="112">
        <f>VLOOKUP(A211,cuc!$A$3:$H$2089,8,FALSE)</f>
        <v>0</v>
      </c>
      <c r="D211" s="119"/>
      <c r="E211" s="115"/>
    </row>
    <row r="212" spans="1:5" hidden="1" x14ac:dyDescent="0.3">
      <c r="A212" s="114">
        <v>123806</v>
      </c>
      <c r="B212" s="113" t="s">
        <v>1280</v>
      </c>
      <c r="C212" s="112">
        <f>VLOOKUP(A212,cuc!$A$3:$H$2089,8,FALSE)</f>
        <v>0</v>
      </c>
      <c r="D212" s="119"/>
      <c r="E212" s="115"/>
    </row>
    <row r="213" spans="1:5" hidden="1" x14ac:dyDescent="0.3">
      <c r="A213" s="114">
        <v>123807</v>
      </c>
      <c r="B213" s="113" t="s">
        <v>1279</v>
      </c>
      <c r="C213" s="112">
        <f>VLOOKUP(A213,cuc!$A$3:$H$2089,8,FALSE)</f>
        <v>0</v>
      </c>
      <c r="D213" s="119"/>
      <c r="E213" s="115"/>
    </row>
    <row r="214" spans="1:5" hidden="1" x14ac:dyDescent="0.3">
      <c r="A214" s="114">
        <v>123808</v>
      </c>
      <c r="B214" s="113" t="s">
        <v>1278</v>
      </c>
      <c r="C214" s="112">
        <f>VLOOKUP(A214,cuc!$A$3:$H$2089,8,FALSE)</f>
        <v>0</v>
      </c>
      <c r="D214" s="119"/>
      <c r="E214" s="115"/>
    </row>
    <row r="215" spans="1:5" hidden="1" x14ac:dyDescent="0.3">
      <c r="A215" s="114">
        <v>123809</v>
      </c>
      <c r="B215" s="113" t="s">
        <v>1277</v>
      </c>
      <c r="C215" s="112">
        <f>VLOOKUP(A215,cuc!$A$3:$H$2089,8,FALSE)</f>
        <v>0</v>
      </c>
      <c r="D215" s="119"/>
      <c r="E215" s="115"/>
    </row>
    <row r="216" spans="1:5" hidden="1" x14ac:dyDescent="0.3">
      <c r="A216" s="114">
        <v>123810</v>
      </c>
      <c r="B216" s="113" t="s">
        <v>1276</v>
      </c>
      <c r="C216" s="112">
        <f>VLOOKUP(A216,cuc!$A$3:$H$2089,8,FALSE)</f>
        <v>0</v>
      </c>
      <c r="D216" s="119"/>
      <c r="E216" s="115"/>
    </row>
    <row r="217" spans="1:5" hidden="1" x14ac:dyDescent="0.3">
      <c r="A217" s="114">
        <v>124000</v>
      </c>
      <c r="B217" s="113" t="s">
        <v>1286</v>
      </c>
      <c r="C217" s="112">
        <f>VLOOKUP(A217,cuc!$A$3:$H$2089,8,FALSE)</f>
        <v>0</v>
      </c>
      <c r="D217" s="119"/>
      <c r="E217" s="115"/>
    </row>
    <row r="218" spans="1:5" hidden="1" x14ac:dyDescent="0.3">
      <c r="A218" s="114">
        <v>124001</v>
      </c>
      <c r="B218" s="113" t="s">
        <v>1285</v>
      </c>
      <c r="C218" s="112">
        <f>VLOOKUP(A218,cuc!$A$3:$H$2089,8,FALSE)</f>
        <v>0</v>
      </c>
      <c r="D218" s="119"/>
      <c r="E218" s="115"/>
    </row>
    <row r="219" spans="1:5" hidden="1" x14ac:dyDescent="0.3">
      <c r="A219" s="114">
        <v>124002</v>
      </c>
      <c r="B219" s="113" t="s">
        <v>1284</v>
      </c>
      <c r="C219" s="112">
        <f>VLOOKUP(A219,cuc!$A$3:$H$2089,8,FALSE)</f>
        <v>0</v>
      </c>
      <c r="D219" s="119"/>
      <c r="E219" s="115"/>
    </row>
    <row r="220" spans="1:5" hidden="1" x14ac:dyDescent="0.3">
      <c r="A220" s="114">
        <v>124003</v>
      </c>
      <c r="B220" s="113" t="s">
        <v>1283</v>
      </c>
      <c r="C220" s="112">
        <f>VLOOKUP(A220,cuc!$A$3:$H$2089,8,FALSE)</f>
        <v>0</v>
      </c>
      <c r="D220" s="119"/>
      <c r="E220" s="115"/>
    </row>
    <row r="221" spans="1:5" hidden="1" x14ac:dyDescent="0.3">
      <c r="A221" s="114">
        <v>124004</v>
      </c>
      <c r="B221" s="113" t="s">
        <v>1282</v>
      </c>
      <c r="C221" s="112">
        <f>VLOOKUP(A221,cuc!$A$3:$H$2089,8,FALSE)</f>
        <v>0</v>
      </c>
      <c r="D221" s="119"/>
      <c r="E221" s="115"/>
    </row>
    <row r="222" spans="1:5" hidden="1" x14ac:dyDescent="0.3">
      <c r="A222" s="114">
        <v>124005</v>
      </c>
      <c r="B222" s="113" t="s">
        <v>1281</v>
      </c>
      <c r="C222" s="112">
        <f>VLOOKUP(A222,cuc!$A$3:$H$2089,8,FALSE)</f>
        <v>0</v>
      </c>
      <c r="D222" s="119"/>
      <c r="E222" s="115"/>
    </row>
    <row r="223" spans="1:5" hidden="1" x14ac:dyDescent="0.3">
      <c r="A223" s="114">
        <v>124006</v>
      </c>
      <c r="B223" s="113" t="s">
        <v>1280</v>
      </c>
      <c r="C223" s="112">
        <f>VLOOKUP(A223,cuc!$A$3:$H$2089,8,FALSE)</f>
        <v>0</v>
      </c>
      <c r="D223" s="119"/>
      <c r="E223" s="115"/>
    </row>
    <row r="224" spans="1:5" hidden="1" x14ac:dyDescent="0.3">
      <c r="A224" s="114">
        <v>124007</v>
      </c>
      <c r="B224" s="113" t="s">
        <v>1279</v>
      </c>
      <c r="C224" s="112">
        <f>VLOOKUP(A224,cuc!$A$3:$H$2089,8,FALSE)</f>
        <v>0</v>
      </c>
      <c r="D224" s="119"/>
      <c r="E224" s="115"/>
    </row>
    <row r="225" spans="1:10" hidden="1" x14ac:dyDescent="0.3">
      <c r="A225" s="114">
        <v>124008</v>
      </c>
      <c r="B225" s="113" t="s">
        <v>1278</v>
      </c>
      <c r="C225" s="112">
        <f>VLOOKUP(A225,cuc!$A$3:$H$2089,8,FALSE)</f>
        <v>0</v>
      </c>
      <c r="D225" s="119"/>
      <c r="E225" s="115"/>
    </row>
    <row r="226" spans="1:10" hidden="1" x14ac:dyDescent="0.3">
      <c r="A226" s="114">
        <v>124009</v>
      </c>
      <c r="B226" s="113" t="s">
        <v>1277</v>
      </c>
      <c r="C226" s="112">
        <f>VLOOKUP(A226,cuc!$A$3:$H$2089,8,FALSE)</f>
        <v>0</v>
      </c>
      <c r="D226" s="119"/>
      <c r="E226" s="115"/>
    </row>
    <row r="227" spans="1:10" hidden="1" x14ac:dyDescent="0.3">
      <c r="A227" s="114">
        <v>124010</v>
      </c>
      <c r="B227" s="113" t="s">
        <v>1276</v>
      </c>
      <c r="C227" s="112">
        <f>VLOOKUP(A227,cuc!$A$3:$H$2089,8,FALSE)</f>
        <v>0</v>
      </c>
      <c r="D227" s="119"/>
      <c r="E227" s="115"/>
    </row>
    <row r="228" spans="1:10" hidden="1" x14ac:dyDescent="0.3">
      <c r="A228" s="114">
        <v>130000</v>
      </c>
      <c r="B228" s="113" t="s">
        <v>1275</v>
      </c>
      <c r="C228" s="112">
        <f>VLOOKUP(A228,cuc!$A$3:$H$2089,8,FALSE)</f>
        <v>0</v>
      </c>
      <c r="D228" s="119"/>
      <c r="E228" s="115"/>
      <c r="G228" s="115"/>
      <c r="I228" s="115"/>
    </row>
    <row r="229" spans="1:10" hidden="1" x14ac:dyDescent="0.3">
      <c r="A229" s="114">
        <v>130500</v>
      </c>
      <c r="B229" s="113" t="s">
        <v>1274</v>
      </c>
      <c r="C229" s="112">
        <f>VLOOKUP(A229,cuc!$A$3:$H$2089,8,FALSE)</f>
        <v>0</v>
      </c>
      <c r="D229" s="119"/>
      <c r="E229" s="115"/>
      <c r="G229" s="115"/>
      <c r="I229" s="115"/>
    </row>
    <row r="230" spans="1:10" hidden="1" x14ac:dyDescent="0.3">
      <c r="A230" s="114">
        <v>130510</v>
      </c>
      <c r="B230" s="113" t="s">
        <v>1273</v>
      </c>
      <c r="C230" s="112">
        <f>VLOOKUP(A230,cuc!$A$3:$H$2089,8,FALSE)</f>
        <v>0</v>
      </c>
      <c r="D230" s="119"/>
      <c r="E230" s="115"/>
      <c r="G230" s="115"/>
      <c r="I230" s="115"/>
    </row>
    <row r="231" spans="1:10" hidden="1" x14ac:dyDescent="0.3">
      <c r="A231" s="114">
        <v>130515</v>
      </c>
      <c r="B231" s="113" t="s">
        <v>1272</v>
      </c>
      <c r="C231" s="112">
        <f>VLOOKUP(A231,cuc!$A$3:$H$2089,8,FALSE)</f>
        <v>0</v>
      </c>
      <c r="D231" s="119"/>
      <c r="E231" s="115"/>
      <c r="G231" s="122"/>
      <c r="I231" s="122"/>
    </row>
    <row r="232" spans="1:10" hidden="1" x14ac:dyDescent="0.3">
      <c r="A232" s="114">
        <v>130520</v>
      </c>
      <c r="B232" s="113" t="s">
        <v>1271</v>
      </c>
      <c r="C232" s="112">
        <f>VLOOKUP(A232,cuc!$A$3:$H$2089,8,FALSE)</f>
        <v>0</v>
      </c>
      <c r="D232" s="119"/>
      <c r="E232" s="115"/>
      <c r="G232" s="121"/>
      <c r="I232" s="121"/>
      <c r="J232" s="120"/>
    </row>
    <row r="233" spans="1:10" hidden="1" x14ac:dyDescent="0.3">
      <c r="A233" s="114">
        <v>130525</v>
      </c>
      <c r="B233" s="113" t="s">
        <v>555</v>
      </c>
      <c r="C233" s="112">
        <f>VLOOKUP(A233,cuc!$A$3:$H$2089,8,FALSE)</f>
        <v>0</v>
      </c>
      <c r="D233" s="119"/>
      <c r="E233" s="115"/>
    </row>
    <row r="234" spans="1:10" hidden="1" x14ac:dyDescent="0.3">
      <c r="A234" s="114">
        <v>130530</v>
      </c>
      <c r="B234" s="113" t="s">
        <v>1270</v>
      </c>
      <c r="C234" s="112">
        <f>VLOOKUP(A234,cuc!$A$3:$H$2089,8,FALSE)</f>
        <v>0</v>
      </c>
      <c r="D234" s="119"/>
      <c r="E234" s="115"/>
    </row>
    <row r="235" spans="1:10" hidden="1" x14ac:dyDescent="0.3">
      <c r="A235" s="114">
        <v>130535</v>
      </c>
      <c r="B235" s="113" t="s">
        <v>558</v>
      </c>
      <c r="C235" s="112">
        <f>VLOOKUP(A235,cuc!$A$3:$H$2089,8,FALSE)</f>
        <v>0</v>
      </c>
      <c r="D235" s="119"/>
      <c r="E235" s="115"/>
    </row>
    <row r="236" spans="1:10" hidden="1" x14ac:dyDescent="0.3">
      <c r="A236" s="114">
        <v>130540</v>
      </c>
      <c r="B236" s="113" t="s">
        <v>1269</v>
      </c>
      <c r="C236" s="112">
        <f>VLOOKUP(A236,cuc!$A$3:$H$2089,8,FALSE)</f>
        <v>0</v>
      </c>
      <c r="D236" s="119"/>
      <c r="E236" s="115"/>
    </row>
    <row r="237" spans="1:10" hidden="1" x14ac:dyDescent="0.3">
      <c r="A237" s="114">
        <v>130599</v>
      </c>
      <c r="B237" s="113" t="s">
        <v>1268</v>
      </c>
      <c r="C237" s="112">
        <f>VLOOKUP(A237,cuc!$A$3:$H$2089,8,FALSE)</f>
        <v>0</v>
      </c>
      <c r="D237" s="119"/>
      <c r="E237" s="115"/>
    </row>
    <row r="238" spans="1:10" hidden="1" x14ac:dyDescent="0.3">
      <c r="A238" s="114">
        <v>131000</v>
      </c>
      <c r="B238" s="113" t="s">
        <v>1267</v>
      </c>
      <c r="C238" s="112">
        <f>VLOOKUP(A238,cuc!$A$3:$H$2089,8,FALSE)</f>
        <v>0</v>
      </c>
      <c r="D238" s="119"/>
      <c r="E238" s="115"/>
    </row>
    <row r="239" spans="1:10" hidden="1" x14ac:dyDescent="0.3">
      <c r="A239" s="114">
        <v>131005</v>
      </c>
      <c r="B239" s="113" t="s">
        <v>1266</v>
      </c>
      <c r="C239" s="112">
        <f>VLOOKUP(A239,cuc!$A$3:$H$2089,8,FALSE)</f>
        <v>0</v>
      </c>
      <c r="D239" s="119"/>
      <c r="E239" s="115"/>
    </row>
    <row r="240" spans="1:10" hidden="1" x14ac:dyDescent="0.3">
      <c r="A240" s="114">
        <v>131010</v>
      </c>
      <c r="B240" s="113" t="s">
        <v>1265</v>
      </c>
      <c r="C240" s="112">
        <f>VLOOKUP(A240,cuc!$A$3:$H$2089,8,FALSE)</f>
        <v>0</v>
      </c>
      <c r="D240" s="119"/>
      <c r="E240" s="115"/>
    </row>
    <row r="241" spans="1:5" hidden="1" x14ac:dyDescent="0.3">
      <c r="A241" s="114">
        <v>131015</v>
      </c>
      <c r="B241" s="113" t="s">
        <v>1264</v>
      </c>
      <c r="C241" s="112">
        <f>VLOOKUP(A241,cuc!$A$3:$H$2089,8,FALSE)</f>
        <v>0</v>
      </c>
      <c r="D241" s="119"/>
      <c r="E241" s="115"/>
    </row>
    <row r="242" spans="1:5" hidden="1" x14ac:dyDescent="0.3">
      <c r="A242" s="114">
        <v>131020</v>
      </c>
      <c r="B242" s="113" t="s">
        <v>1263</v>
      </c>
      <c r="C242" s="112">
        <f>VLOOKUP(A242,cuc!$A$3:$H$2089,8,FALSE)</f>
        <v>0</v>
      </c>
      <c r="D242" s="119"/>
      <c r="E242" s="115"/>
    </row>
    <row r="243" spans="1:5" hidden="1" x14ac:dyDescent="0.3">
      <c r="A243" s="114">
        <v>131025</v>
      </c>
      <c r="B243" s="113" t="s">
        <v>1262</v>
      </c>
      <c r="C243" s="112">
        <f>VLOOKUP(A243,cuc!$A$3:$H$2089,8,FALSE)</f>
        <v>0</v>
      </c>
      <c r="D243" s="119"/>
      <c r="E243" s="115"/>
    </row>
    <row r="244" spans="1:5" hidden="1" x14ac:dyDescent="0.3">
      <c r="A244" s="114">
        <v>131030</v>
      </c>
      <c r="B244" s="113" t="s">
        <v>1261</v>
      </c>
      <c r="C244" s="112">
        <f>VLOOKUP(A244,cuc!$A$3:$H$2089,8,FALSE)</f>
        <v>0</v>
      </c>
      <c r="D244" s="119"/>
      <c r="E244" s="115"/>
    </row>
    <row r="245" spans="1:5" hidden="1" x14ac:dyDescent="0.3">
      <c r="A245" s="114">
        <v>131040</v>
      </c>
      <c r="B245" s="113" t="s">
        <v>1260</v>
      </c>
      <c r="C245" s="112">
        <f>VLOOKUP(A245,cuc!$A$3:$H$2089,8,FALSE)</f>
        <v>0</v>
      </c>
      <c r="D245" s="119"/>
      <c r="E245" s="115"/>
    </row>
    <row r="246" spans="1:5" hidden="1" x14ac:dyDescent="0.3">
      <c r="A246" s="114">
        <v>131099</v>
      </c>
      <c r="B246" s="113" t="s">
        <v>1259</v>
      </c>
      <c r="C246" s="112">
        <f>VLOOKUP(A246,cuc!$A$3:$H$2089,8,FALSE)</f>
        <v>0</v>
      </c>
      <c r="D246" s="119"/>
      <c r="E246" s="115"/>
    </row>
    <row r="247" spans="1:5" hidden="1" x14ac:dyDescent="0.3">
      <c r="A247" s="114">
        <v>131500</v>
      </c>
      <c r="B247" s="113" t="s">
        <v>1258</v>
      </c>
      <c r="C247" s="112">
        <f>VLOOKUP(A247,cuc!$A$3:$H$2089,8,FALSE)</f>
        <v>0</v>
      </c>
      <c r="D247" s="119"/>
      <c r="E247" s="115"/>
    </row>
    <row r="248" spans="1:5" hidden="1" x14ac:dyDescent="0.3">
      <c r="A248" s="114">
        <v>131501</v>
      </c>
      <c r="B248" s="113" t="s">
        <v>1257</v>
      </c>
      <c r="C248" s="112">
        <f>VLOOKUP(A248,cuc!$A$3:$H$2089,8,FALSE)</f>
        <v>0</v>
      </c>
      <c r="D248" s="119"/>
      <c r="E248" s="115"/>
    </row>
    <row r="249" spans="1:5" hidden="1" x14ac:dyDescent="0.3">
      <c r="A249" s="114">
        <v>131502</v>
      </c>
      <c r="B249" s="113" t="s">
        <v>1256</v>
      </c>
      <c r="C249" s="112">
        <f>VLOOKUP(A249,cuc!$A$3:$H$2089,8,FALSE)</f>
        <v>0</v>
      </c>
      <c r="D249" s="119"/>
      <c r="E249" s="115"/>
    </row>
    <row r="250" spans="1:5" hidden="1" x14ac:dyDescent="0.3">
      <c r="A250" s="114">
        <v>131503</v>
      </c>
      <c r="B250" s="113" t="s">
        <v>1255</v>
      </c>
      <c r="C250" s="112">
        <f>VLOOKUP(A250,cuc!$A$3:$H$2089,8,FALSE)</f>
        <v>0</v>
      </c>
      <c r="D250" s="119"/>
      <c r="E250" s="115"/>
    </row>
    <row r="251" spans="1:5" hidden="1" x14ac:dyDescent="0.3">
      <c r="A251" s="114">
        <v>131599</v>
      </c>
      <c r="B251" s="113" t="s">
        <v>1254</v>
      </c>
      <c r="C251" s="112">
        <f>VLOOKUP(A251,cuc!$A$3:$H$2089,8,FALSE)</f>
        <v>0</v>
      </c>
      <c r="D251" s="119"/>
      <c r="E251" s="115"/>
    </row>
    <row r="252" spans="1:5" x14ac:dyDescent="0.3">
      <c r="A252" s="114">
        <v>140000</v>
      </c>
      <c r="B252" s="113" t="s">
        <v>1253</v>
      </c>
      <c r="C252" s="112">
        <f>VLOOKUP(A252,cuc!$A$3:$H$2089,8,FALSE)</f>
        <v>208174138522.04001</v>
      </c>
      <c r="D252" s="119"/>
      <c r="E252" s="115"/>
    </row>
    <row r="253" spans="1:5" hidden="1" x14ac:dyDescent="0.3">
      <c r="A253" s="114">
        <v>140400</v>
      </c>
      <c r="B253" s="113" t="s">
        <v>1252</v>
      </c>
      <c r="C253" s="112">
        <f>VLOOKUP(A253,cuc!$A$3:$H$2089,8,FALSE)</f>
        <v>0</v>
      </c>
      <c r="D253" s="119"/>
      <c r="E253" s="115"/>
    </row>
    <row r="254" spans="1:5" hidden="1" x14ac:dyDescent="0.3">
      <c r="A254" s="114">
        <v>140405</v>
      </c>
      <c r="B254" s="113" t="s">
        <v>1172</v>
      </c>
      <c r="C254" s="112">
        <f>VLOOKUP(A254,cuc!$A$3:$H$2089,8,FALSE)</f>
        <v>0</v>
      </c>
      <c r="D254" s="119"/>
      <c r="E254" s="115"/>
    </row>
    <row r="255" spans="1:5" hidden="1" x14ac:dyDescent="0.3">
      <c r="A255" s="114">
        <v>140410</v>
      </c>
      <c r="B255" s="113" t="s">
        <v>1171</v>
      </c>
      <c r="C255" s="112">
        <f>VLOOKUP(A255,cuc!$A$3:$H$2089,8,FALSE)</f>
        <v>0</v>
      </c>
      <c r="D255" s="119"/>
      <c r="E255" s="115"/>
    </row>
    <row r="256" spans="1:5" hidden="1" x14ac:dyDescent="0.3">
      <c r="A256" s="114">
        <v>140415</v>
      </c>
      <c r="B256" s="113" t="s">
        <v>1170</v>
      </c>
      <c r="C256" s="112">
        <f>VLOOKUP(A256,cuc!$A$3:$H$2089,8,FALSE)</f>
        <v>0</v>
      </c>
      <c r="D256" s="119"/>
      <c r="E256" s="115"/>
    </row>
    <row r="257" spans="1:5" hidden="1" x14ac:dyDescent="0.3">
      <c r="A257" s="114">
        <v>140420</v>
      </c>
      <c r="B257" s="113" t="s">
        <v>1169</v>
      </c>
      <c r="C257" s="112">
        <f>VLOOKUP(A257,cuc!$A$3:$H$2089,8,FALSE)</f>
        <v>0</v>
      </c>
      <c r="D257" s="119"/>
      <c r="E257" s="115"/>
    </row>
    <row r="258" spans="1:5" hidden="1" x14ac:dyDescent="0.3">
      <c r="A258" s="114">
        <v>140425</v>
      </c>
      <c r="B258" s="113" t="s">
        <v>1168</v>
      </c>
      <c r="C258" s="112">
        <f>VLOOKUP(A258,cuc!$A$3:$H$2089,8,FALSE)</f>
        <v>0</v>
      </c>
      <c r="D258" s="119"/>
      <c r="E258" s="115"/>
    </row>
    <row r="259" spans="1:5" hidden="1" x14ac:dyDescent="0.3">
      <c r="A259" s="114">
        <v>140500</v>
      </c>
      <c r="B259" s="113" t="s">
        <v>1251</v>
      </c>
      <c r="C259" s="112">
        <f>VLOOKUP(A259,cuc!$A$3:$H$2089,8,FALSE)</f>
        <v>0</v>
      </c>
      <c r="D259" s="119"/>
      <c r="E259" s="115"/>
    </row>
    <row r="260" spans="1:5" hidden="1" x14ac:dyDescent="0.3">
      <c r="A260" s="114">
        <v>140505</v>
      </c>
      <c r="B260" s="113" t="s">
        <v>1172</v>
      </c>
      <c r="C260" s="112">
        <f>VLOOKUP(A260,cuc!$A$3:$H$2089,8,FALSE)</f>
        <v>0</v>
      </c>
      <c r="D260" s="119"/>
      <c r="E260" s="115"/>
    </row>
    <row r="261" spans="1:5" hidden="1" x14ac:dyDescent="0.3">
      <c r="A261" s="114">
        <v>140510</v>
      </c>
      <c r="B261" s="113" t="s">
        <v>1171</v>
      </c>
      <c r="C261" s="112">
        <f>VLOOKUP(A261,cuc!$A$3:$H$2089,8,FALSE)</f>
        <v>0</v>
      </c>
      <c r="D261" s="119"/>
      <c r="E261" s="115"/>
    </row>
    <row r="262" spans="1:5" hidden="1" x14ac:dyDescent="0.3">
      <c r="A262" s="114">
        <v>140515</v>
      </c>
      <c r="B262" s="113" t="s">
        <v>1170</v>
      </c>
      <c r="C262" s="112">
        <f>VLOOKUP(A262,cuc!$A$3:$H$2089,8,FALSE)</f>
        <v>0</v>
      </c>
      <c r="D262" s="119"/>
      <c r="E262" s="115"/>
    </row>
    <row r="263" spans="1:5" hidden="1" x14ac:dyDescent="0.3">
      <c r="A263" s="114">
        <v>140520</v>
      </c>
      <c r="B263" s="113" t="s">
        <v>1169</v>
      </c>
      <c r="C263" s="112">
        <f>VLOOKUP(A263,cuc!$A$3:$H$2089,8,FALSE)</f>
        <v>0</v>
      </c>
      <c r="D263" s="119"/>
      <c r="E263" s="115"/>
    </row>
    <row r="264" spans="1:5" hidden="1" x14ac:dyDescent="0.3">
      <c r="A264" s="114">
        <v>140525</v>
      </c>
      <c r="B264" s="113" t="s">
        <v>1168</v>
      </c>
      <c r="C264" s="112">
        <f>VLOOKUP(A264,cuc!$A$3:$H$2089,8,FALSE)</f>
        <v>0</v>
      </c>
      <c r="D264" s="119"/>
      <c r="E264" s="115"/>
    </row>
    <row r="265" spans="1:5" hidden="1" x14ac:dyDescent="0.3">
      <c r="A265" s="114">
        <v>140600</v>
      </c>
      <c r="B265" s="113" t="s">
        <v>1250</v>
      </c>
      <c r="C265" s="112">
        <f>VLOOKUP(A265,cuc!$A$3:$H$2089,8,FALSE)</f>
        <v>0</v>
      </c>
      <c r="D265" s="119"/>
      <c r="E265" s="115"/>
    </row>
    <row r="266" spans="1:5" hidden="1" x14ac:dyDescent="0.3">
      <c r="A266" s="114">
        <v>140605</v>
      </c>
      <c r="B266" s="113" t="s">
        <v>1172</v>
      </c>
      <c r="C266" s="112">
        <f>VLOOKUP(A266,cuc!$A$3:$H$2089,8,FALSE)</f>
        <v>0</v>
      </c>
      <c r="D266" s="119"/>
      <c r="E266" s="115"/>
    </row>
    <row r="267" spans="1:5" hidden="1" x14ac:dyDescent="0.3">
      <c r="A267" s="114">
        <v>140610</v>
      </c>
      <c r="B267" s="113" t="s">
        <v>1171</v>
      </c>
      <c r="C267" s="112">
        <f>VLOOKUP(A267,cuc!$A$3:$H$2089,8,FALSE)</f>
        <v>0</v>
      </c>
      <c r="D267" s="119"/>
      <c r="E267" s="115"/>
    </row>
    <row r="268" spans="1:5" hidden="1" x14ac:dyDescent="0.3">
      <c r="A268" s="114">
        <v>140615</v>
      </c>
      <c r="B268" s="113" t="s">
        <v>1170</v>
      </c>
      <c r="C268" s="112">
        <f>VLOOKUP(A268,cuc!$A$3:$H$2089,8,FALSE)</f>
        <v>0</v>
      </c>
      <c r="D268" s="119"/>
      <c r="E268" s="115"/>
    </row>
    <row r="269" spans="1:5" hidden="1" x14ac:dyDescent="0.3">
      <c r="A269" s="114">
        <v>140620</v>
      </c>
      <c r="B269" s="113" t="s">
        <v>1169</v>
      </c>
      <c r="C269" s="112">
        <f>VLOOKUP(A269,cuc!$A$3:$H$2089,8,FALSE)</f>
        <v>0</v>
      </c>
      <c r="D269" s="119"/>
      <c r="E269" s="115"/>
    </row>
    <row r="270" spans="1:5" hidden="1" x14ac:dyDescent="0.3">
      <c r="A270" s="114">
        <v>140625</v>
      </c>
      <c r="B270" s="113" t="s">
        <v>1168</v>
      </c>
      <c r="C270" s="112">
        <f>VLOOKUP(A270,cuc!$A$3:$H$2089,8,FALSE)</f>
        <v>0</v>
      </c>
      <c r="D270" s="119"/>
      <c r="E270" s="115"/>
    </row>
    <row r="271" spans="1:5" hidden="1" x14ac:dyDescent="0.3">
      <c r="A271" s="114">
        <v>140630</v>
      </c>
      <c r="B271" s="113" t="s">
        <v>1207</v>
      </c>
      <c r="C271" s="112">
        <f>VLOOKUP(A271,cuc!$A$3:$H$2089,8,FALSE)</f>
        <v>0</v>
      </c>
      <c r="D271" s="119"/>
      <c r="E271" s="115"/>
    </row>
    <row r="272" spans="1:5" hidden="1" x14ac:dyDescent="0.3">
      <c r="A272" s="114">
        <v>140700</v>
      </c>
      <c r="B272" s="113" t="s">
        <v>1249</v>
      </c>
      <c r="C272" s="112">
        <f>VLOOKUP(A272,cuc!$A$3:$H$2089,8,FALSE)</f>
        <v>0</v>
      </c>
      <c r="D272" s="119"/>
      <c r="E272" s="115"/>
    </row>
    <row r="273" spans="1:5" hidden="1" x14ac:dyDescent="0.3">
      <c r="A273" s="114">
        <v>140705</v>
      </c>
      <c r="B273" s="113" t="s">
        <v>1172</v>
      </c>
      <c r="C273" s="112">
        <f>VLOOKUP(A273,cuc!$A$3:$H$2089,8,FALSE)</f>
        <v>0</v>
      </c>
      <c r="D273" s="119"/>
      <c r="E273" s="115"/>
    </row>
    <row r="274" spans="1:5" hidden="1" x14ac:dyDescent="0.3">
      <c r="A274" s="114">
        <v>140710</v>
      </c>
      <c r="B274" s="113" t="s">
        <v>1171</v>
      </c>
      <c r="C274" s="112">
        <f>VLOOKUP(A274,cuc!$A$3:$H$2089,8,FALSE)</f>
        <v>0</v>
      </c>
      <c r="D274" s="119"/>
      <c r="E274" s="115"/>
    </row>
    <row r="275" spans="1:5" hidden="1" x14ac:dyDescent="0.3">
      <c r="A275" s="114">
        <v>140715</v>
      </c>
      <c r="B275" s="113" t="s">
        <v>1170</v>
      </c>
      <c r="C275" s="112">
        <f>VLOOKUP(A275,cuc!$A$3:$H$2089,8,FALSE)</f>
        <v>0</v>
      </c>
      <c r="D275" s="119"/>
      <c r="E275" s="115"/>
    </row>
    <row r="276" spans="1:5" hidden="1" x14ac:dyDescent="0.3">
      <c r="A276" s="114">
        <v>140720</v>
      </c>
      <c r="B276" s="113" t="s">
        <v>1169</v>
      </c>
      <c r="C276" s="112">
        <f>VLOOKUP(A276,cuc!$A$3:$H$2089,8,FALSE)</f>
        <v>0</v>
      </c>
      <c r="D276" s="119"/>
      <c r="E276" s="115"/>
    </row>
    <row r="277" spans="1:5" hidden="1" x14ac:dyDescent="0.3">
      <c r="A277" s="114">
        <v>140725</v>
      </c>
      <c r="B277" s="113" t="s">
        <v>1168</v>
      </c>
      <c r="C277" s="112">
        <f>VLOOKUP(A277,cuc!$A$3:$H$2089,8,FALSE)</f>
        <v>0</v>
      </c>
      <c r="D277" s="119"/>
      <c r="E277" s="115"/>
    </row>
    <row r="278" spans="1:5" hidden="1" x14ac:dyDescent="0.3">
      <c r="A278" s="114">
        <v>140730</v>
      </c>
      <c r="B278" s="113" t="s">
        <v>1205</v>
      </c>
      <c r="C278" s="112">
        <f>VLOOKUP(A278,cuc!$A$3:$H$2089,8,FALSE)</f>
        <v>0</v>
      </c>
      <c r="D278" s="119"/>
      <c r="E278" s="115"/>
    </row>
    <row r="279" spans="1:5" hidden="1" x14ac:dyDescent="0.3">
      <c r="A279" s="114">
        <v>140800</v>
      </c>
      <c r="B279" s="113" t="s">
        <v>1248</v>
      </c>
      <c r="C279" s="112">
        <f>VLOOKUP(A279,cuc!$A$3:$H$2089,8,FALSE)</f>
        <v>0</v>
      </c>
      <c r="D279" s="119"/>
      <c r="E279" s="115"/>
    </row>
    <row r="280" spans="1:5" hidden="1" x14ac:dyDescent="0.3">
      <c r="A280" s="114">
        <v>140805</v>
      </c>
      <c r="B280" s="113" t="s">
        <v>1172</v>
      </c>
      <c r="C280" s="112">
        <f>VLOOKUP(A280,cuc!$A$3:$H$2089,8,FALSE)</f>
        <v>0</v>
      </c>
      <c r="D280" s="119"/>
      <c r="E280" s="115"/>
    </row>
    <row r="281" spans="1:5" hidden="1" x14ac:dyDescent="0.3">
      <c r="A281" s="114">
        <v>140810</v>
      </c>
      <c r="B281" s="113" t="s">
        <v>1171</v>
      </c>
      <c r="C281" s="112">
        <f>VLOOKUP(A281,cuc!$A$3:$H$2089,8,FALSE)</f>
        <v>0</v>
      </c>
      <c r="D281" s="119"/>
      <c r="E281" s="115"/>
    </row>
    <row r="282" spans="1:5" hidden="1" x14ac:dyDescent="0.3">
      <c r="A282" s="114">
        <v>140815</v>
      </c>
      <c r="B282" s="113" t="s">
        <v>1170</v>
      </c>
      <c r="C282" s="112">
        <f>VLOOKUP(A282,cuc!$A$3:$H$2089,8,FALSE)</f>
        <v>0</v>
      </c>
      <c r="D282" s="119"/>
      <c r="E282" s="115"/>
    </row>
    <row r="283" spans="1:5" hidden="1" x14ac:dyDescent="0.3">
      <c r="A283" s="114">
        <v>140820</v>
      </c>
      <c r="B283" s="113" t="s">
        <v>1169</v>
      </c>
      <c r="C283" s="112">
        <f>VLOOKUP(A283,cuc!$A$3:$H$2089,8,FALSE)</f>
        <v>0</v>
      </c>
      <c r="D283" s="119"/>
      <c r="E283" s="115"/>
    </row>
    <row r="284" spans="1:5" hidden="1" x14ac:dyDescent="0.3">
      <c r="A284" s="114">
        <v>140825</v>
      </c>
      <c r="B284" s="113" t="s">
        <v>1168</v>
      </c>
      <c r="C284" s="112">
        <f>VLOOKUP(A284,cuc!$A$3:$H$2089,8,FALSE)</f>
        <v>0</v>
      </c>
      <c r="D284" s="119"/>
      <c r="E284" s="115"/>
    </row>
    <row r="285" spans="1:5" hidden="1" x14ac:dyDescent="0.3">
      <c r="A285" s="114">
        <v>140900</v>
      </c>
      <c r="B285" s="113" t="s">
        <v>1247</v>
      </c>
      <c r="C285" s="112">
        <f>VLOOKUP(A285,cuc!$A$3:$H$2089,8,FALSE)</f>
        <v>0</v>
      </c>
      <c r="D285" s="119"/>
      <c r="E285" s="115"/>
    </row>
    <row r="286" spans="1:5" hidden="1" x14ac:dyDescent="0.3">
      <c r="A286" s="114">
        <v>140905</v>
      </c>
      <c r="B286" s="113" t="s">
        <v>1172</v>
      </c>
      <c r="C286" s="112">
        <f>VLOOKUP(A286,cuc!$A$3:$H$2089,8,FALSE)</f>
        <v>0</v>
      </c>
      <c r="D286" s="119"/>
      <c r="E286" s="115"/>
    </row>
    <row r="287" spans="1:5" hidden="1" x14ac:dyDescent="0.3">
      <c r="A287" s="114">
        <v>140910</v>
      </c>
      <c r="B287" s="113" t="s">
        <v>1171</v>
      </c>
      <c r="C287" s="112">
        <f>VLOOKUP(A287,cuc!$A$3:$H$2089,8,FALSE)</f>
        <v>0</v>
      </c>
      <c r="D287" s="119"/>
      <c r="E287" s="115"/>
    </row>
    <row r="288" spans="1:5" hidden="1" x14ac:dyDescent="0.3">
      <c r="A288" s="114">
        <v>140915</v>
      </c>
      <c r="B288" s="113" t="s">
        <v>1170</v>
      </c>
      <c r="C288" s="112">
        <f>VLOOKUP(A288,cuc!$A$3:$H$2089,8,FALSE)</f>
        <v>0</v>
      </c>
      <c r="D288" s="119"/>
      <c r="E288" s="115"/>
    </row>
    <row r="289" spans="1:5" hidden="1" x14ac:dyDescent="0.3">
      <c r="A289" s="114">
        <v>140920</v>
      </c>
      <c r="B289" s="113" t="s">
        <v>1169</v>
      </c>
      <c r="C289" s="112">
        <f>VLOOKUP(A289,cuc!$A$3:$H$2089,8,FALSE)</f>
        <v>0</v>
      </c>
      <c r="D289" s="119"/>
      <c r="E289" s="115"/>
    </row>
    <row r="290" spans="1:5" hidden="1" x14ac:dyDescent="0.3">
      <c r="A290" s="114">
        <v>140925</v>
      </c>
      <c r="B290" s="113" t="s">
        <v>1168</v>
      </c>
      <c r="C290" s="112">
        <f>VLOOKUP(A290,cuc!$A$3:$H$2089,8,FALSE)</f>
        <v>0</v>
      </c>
      <c r="D290" s="119"/>
      <c r="E290" s="115"/>
    </row>
    <row r="291" spans="1:5" hidden="1" x14ac:dyDescent="0.3">
      <c r="A291" s="114">
        <v>140930</v>
      </c>
      <c r="B291" s="113" t="s">
        <v>1207</v>
      </c>
      <c r="C291" s="112">
        <f>VLOOKUP(A291,cuc!$A$3:$H$2089,8,FALSE)</f>
        <v>0</v>
      </c>
      <c r="D291" s="119"/>
      <c r="E291" s="115"/>
    </row>
    <row r="292" spans="1:5" hidden="1" x14ac:dyDescent="0.3">
      <c r="A292" s="114">
        <v>141000</v>
      </c>
      <c r="B292" s="113" t="s">
        <v>1246</v>
      </c>
      <c r="C292" s="112">
        <f>VLOOKUP(A292,cuc!$A$3:$H$2089,8,FALSE)</f>
        <v>0</v>
      </c>
      <c r="D292" s="119"/>
      <c r="E292" s="115"/>
    </row>
    <row r="293" spans="1:5" hidden="1" x14ac:dyDescent="0.3">
      <c r="A293" s="114">
        <v>141005</v>
      </c>
      <c r="B293" s="113" t="s">
        <v>1172</v>
      </c>
      <c r="C293" s="112">
        <f>VLOOKUP(A293,cuc!$A$3:$H$2089,8,FALSE)</f>
        <v>0</v>
      </c>
      <c r="D293" s="119"/>
      <c r="E293" s="115"/>
    </row>
    <row r="294" spans="1:5" hidden="1" x14ac:dyDescent="0.3">
      <c r="A294" s="114">
        <v>141010</v>
      </c>
      <c r="B294" s="113" t="s">
        <v>1171</v>
      </c>
      <c r="C294" s="112">
        <f>VLOOKUP(A294,cuc!$A$3:$H$2089,8,FALSE)</f>
        <v>0</v>
      </c>
      <c r="D294" s="119"/>
      <c r="E294" s="115"/>
    </row>
    <row r="295" spans="1:5" hidden="1" x14ac:dyDescent="0.3">
      <c r="A295" s="114">
        <v>141015</v>
      </c>
      <c r="B295" s="113" t="s">
        <v>1170</v>
      </c>
      <c r="C295" s="112">
        <f>VLOOKUP(A295,cuc!$A$3:$H$2089,8,FALSE)</f>
        <v>0</v>
      </c>
      <c r="D295" s="119"/>
      <c r="E295" s="115"/>
    </row>
    <row r="296" spans="1:5" hidden="1" x14ac:dyDescent="0.3">
      <c r="A296" s="114">
        <v>141020</v>
      </c>
      <c r="B296" s="113" t="s">
        <v>1169</v>
      </c>
      <c r="C296" s="112">
        <f>VLOOKUP(A296,cuc!$A$3:$H$2089,8,FALSE)</f>
        <v>0</v>
      </c>
      <c r="D296" s="119"/>
      <c r="E296" s="115"/>
    </row>
    <row r="297" spans="1:5" hidden="1" x14ac:dyDescent="0.3">
      <c r="A297" s="114">
        <v>141025</v>
      </c>
      <c r="B297" s="113" t="s">
        <v>1168</v>
      </c>
      <c r="C297" s="112">
        <f>VLOOKUP(A297,cuc!$A$3:$H$2089,8,FALSE)</f>
        <v>0</v>
      </c>
      <c r="D297" s="119"/>
      <c r="E297" s="115"/>
    </row>
    <row r="298" spans="1:5" hidden="1" x14ac:dyDescent="0.3">
      <c r="A298" s="114">
        <v>141030</v>
      </c>
      <c r="B298" s="113" t="s">
        <v>1205</v>
      </c>
      <c r="C298" s="112">
        <f>VLOOKUP(A298,cuc!$A$3:$H$2089,8,FALSE)</f>
        <v>0</v>
      </c>
      <c r="D298" s="119"/>
      <c r="E298" s="115"/>
    </row>
    <row r="299" spans="1:5" hidden="1" x14ac:dyDescent="0.3">
      <c r="A299" s="114">
        <v>141100</v>
      </c>
      <c r="B299" s="113" t="s">
        <v>1245</v>
      </c>
      <c r="C299" s="112">
        <f>VLOOKUP(A299,cuc!$A$3:$H$2089,8,FALSE)</f>
        <v>0</v>
      </c>
      <c r="D299" s="119"/>
      <c r="E299" s="115"/>
    </row>
    <row r="300" spans="1:5" hidden="1" x14ac:dyDescent="0.3">
      <c r="A300" s="114">
        <v>141105</v>
      </c>
      <c r="B300" s="113" t="s">
        <v>1172</v>
      </c>
      <c r="C300" s="112">
        <f>VLOOKUP(A300,cuc!$A$3:$H$2089,8,FALSE)</f>
        <v>0</v>
      </c>
      <c r="D300" s="119"/>
      <c r="E300" s="115"/>
    </row>
    <row r="301" spans="1:5" hidden="1" x14ac:dyDescent="0.3">
      <c r="A301" s="114">
        <v>141110</v>
      </c>
      <c r="B301" s="113" t="s">
        <v>1171</v>
      </c>
      <c r="C301" s="112">
        <f>VLOOKUP(A301,cuc!$A$3:$H$2089,8,FALSE)</f>
        <v>0</v>
      </c>
      <c r="D301" s="119"/>
      <c r="E301" s="115"/>
    </row>
    <row r="302" spans="1:5" hidden="1" x14ac:dyDescent="0.3">
      <c r="A302" s="114">
        <v>141115</v>
      </c>
      <c r="B302" s="113" t="s">
        <v>1170</v>
      </c>
      <c r="C302" s="112">
        <f>VLOOKUP(A302,cuc!$A$3:$H$2089,8,FALSE)</f>
        <v>0</v>
      </c>
      <c r="D302" s="119"/>
      <c r="E302" s="115"/>
    </row>
    <row r="303" spans="1:5" hidden="1" x14ac:dyDescent="0.3">
      <c r="A303" s="114">
        <v>141120</v>
      </c>
      <c r="B303" s="113" t="s">
        <v>1169</v>
      </c>
      <c r="C303" s="112">
        <f>VLOOKUP(A303,cuc!$A$3:$H$2089,8,FALSE)</f>
        <v>0</v>
      </c>
      <c r="D303" s="119"/>
      <c r="E303" s="115"/>
    </row>
    <row r="304" spans="1:5" hidden="1" x14ac:dyDescent="0.3">
      <c r="A304" s="114">
        <v>141125</v>
      </c>
      <c r="B304" s="113" t="s">
        <v>1168</v>
      </c>
      <c r="C304" s="112">
        <f>VLOOKUP(A304,cuc!$A$3:$H$2089,8,FALSE)</f>
        <v>0</v>
      </c>
      <c r="D304" s="119"/>
      <c r="E304" s="115"/>
    </row>
    <row r="305" spans="1:5" hidden="1" x14ac:dyDescent="0.3">
      <c r="A305" s="114">
        <v>141200</v>
      </c>
      <c r="B305" s="113" t="s">
        <v>1244</v>
      </c>
      <c r="C305" s="112">
        <f>VLOOKUP(A305,cuc!$A$3:$H$2089,8,FALSE)</f>
        <v>0</v>
      </c>
      <c r="D305" s="119"/>
      <c r="E305" s="115"/>
    </row>
    <row r="306" spans="1:5" hidden="1" x14ac:dyDescent="0.3">
      <c r="A306" s="114">
        <v>141205</v>
      </c>
      <c r="B306" s="113" t="s">
        <v>1172</v>
      </c>
      <c r="C306" s="112">
        <f>VLOOKUP(A306,cuc!$A$3:$H$2089,8,FALSE)</f>
        <v>0</v>
      </c>
      <c r="D306" s="119"/>
      <c r="E306" s="115"/>
    </row>
    <row r="307" spans="1:5" hidden="1" x14ac:dyDescent="0.3">
      <c r="A307" s="114">
        <v>141210</v>
      </c>
      <c r="B307" s="113" t="s">
        <v>1171</v>
      </c>
      <c r="C307" s="112">
        <f>VLOOKUP(A307,cuc!$A$3:$H$2089,8,FALSE)</f>
        <v>0</v>
      </c>
      <c r="D307" s="119"/>
      <c r="E307" s="115"/>
    </row>
    <row r="308" spans="1:5" hidden="1" x14ac:dyDescent="0.3">
      <c r="A308" s="114">
        <v>141215</v>
      </c>
      <c r="B308" s="113" t="s">
        <v>1170</v>
      </c>
      <c r="C308" s="112">
        <f>VLOOKUP(A308,cuc!$A$3:$H$2089,8,FALSE)</f>
        <v>0</v>
      </c>
      <c r="D308" s="119"/>
      <c r="E308" s="115"/>
    </row>
    <row r="309" spans="1:5" hidden="1" x14ac:dyDescent="0.3">
      <c r="A309" s="114">
        <v>141220</v>
      </c>
      <c r="B309" s="113" t="s">
        <v>1169</v>
      </c>
      <c r="C309" s="112">
        <f>VLOOKUP(A309,cuc!$A$3:$H$2089,8,FALSE)</f>
        <v>0</v>
      </c>
      <c r="D309" s="119"/>
      <c r="E309" s="115"/>
    </row>
    <row r="310" spans="1:5" hidden="1" x14ac:dyDescent="0.3">
      <c r="A310" s="114">
        <v>141225</v>
      </c>
      <c r="B310" s="113" t="s">
        <v>1168</v>
      </c>
      <c r="C310" s="112">
        <f>VLOOKUP(A310,cuc!$A$3:$H$2089,8,FALSE)</f>
        <v>0</v>
      </c>
      <c r="D310" s="119"/>
      <c r="E310" s="115"/>
    </row>
    <row r="311" spans="1:5" x14ac:dyDescent="0.3">
      <c r="A311" s="114">
        <v>144100</v>
      </c>
      <c r="B311" s="113" t="s">
        <v>1243</v>
      </c>
      <c r="C311" s="112">
        <f>VLOOKUP(A311,cuc!$A$3:$H$2089,8,FALSE)</f>
        <v>217702140160.07001</v>
      </c>
      <c r="D311" s="119"/>
      <c r="E311" s="115"/>
    </row>
    <row r="312" spans="1:5" x14ac:dyDescent="0.3">
      <c r="A312" s="114">
        <v>144105</v>
      </c>
      <c r="B312" s="113" t="s">
        <v>1172</v>
      </c>
      <c r="C312" s="112">
        <f>VLOOKUP(A312,cuc!$A$3:$H$2089,8,FALSE)</f>
        <v>204601686938.07001</v>
      </c>
      <c r="D312" s="119"/>
      <c r="E312" s="115"/>
    </row>
    <row r="313" spans="1:5" x14ac:dyDescent="0.3">
      <c r="A313" s="114">
        <v>144110</v>
      </c>
      <c r="B313" s="113" t="s">
        <v>1171</v>
      </c>
      <c r="C313" s="112">
        <f>VLOOKUP(A313,cuc!$A$3:$H$2089,8,FALSE)</f>
        <v>3234249453</v>
      </c>
      <c r="D313" s="119"/>
      <c r="E313" s="115"/>
    </row>
    <row r="314" spans="1:5" x14ac:dyDescent="0.3">
      <c r="A314" s="114">
        <v>144115</v>
      </c>
      <c r="B314" s="113" t="s">
        <v>1170</v>
      </c>
      <c r="C314" s="112">
        <f>VLOOKUP(A314,cuc!$A$3:$H$2089,8,FALSE)</f>
        <v>1059081543</v>
      </c>
      <c r="D314" s="119"/>
      <c r="E314" s="115"/>
    </row>
    <row r="315" spans="1:5" x14ac:dyDescent="0.3">
      <c r="A315" s="114">
        <v>144120</v>
      </c>
      <c r="B315" s="113" t="s">
        <v>1169</v>
      </c>
      <c r="C315" s="112">
        <f>VLOOKUP(A315,cuc!$A$3:$H$2089,8,FALSE)</f>
        <v>1699103515</v>
      </c>
      <c r="D315" s="119"/>
      <c r="E315" s="115"/>
    </row>
    <row r="316" spans="1:5" x14ac:dyDescent="0.3">
      <c r="A316" s="114">
        <v>144125</v>
      </c>
      <c r="B316" s="113" t="s">
        <v>1168</v>
      </c>
      <c r="C316" s="112">
        <f>VLOOKUP(A316,cuc!$A$3:$H$2089,8,FALSE)</f>
        <v>7108018711</v>
      </c>
      <c r="D316" s="119"/>
      <c r="E316" s="115"/>
    </row>
    <row r="317" spans="1:5" hidden="1" x14ac:dyDescent="0.3">
      <c r="A317" s="114">
        <v>144200</v>
      </c>
      <c r="B317" s="113" t="s">
        <v>1242</v>
      </c>
      <c r="C317" s="112">
        <f>VLOOKUP(A317,cuc!$A$3:$H$2089,8,FALSE)</f>
        <v>0</v>
      </c>
      <c r="D317" s="119"/>
      <c r="E317" s="115"/>
    </row>
    <row r="318" spans="1:5" hidden="1" x14ac:dyDescent="0.3">
      <c r="A318" s="114">
        <v>144205</v>
      </c>
      <c r="B318" s="113" t="s">
        <v>1172</v>
      </c>
      <c r="C318" s="112">
        <f>VLOOKUP(A318,cuc!$A$3:$H$2089,8,FALSE)</f>
        <v>0</v>
      </c>
      <c r="D318" s="119"/>
      <c r="E318" s="115"/>
    </row>
    <row r="319" spans="1:5" hidden="1" x14ac:dyDescent="0.3">
      <c r="A319" s="114">
        <v>144210</v>
      </c>
      <c r="B319" s="113" t="s">
        <v>1171</v>
      </c>
      <c r="C319" s="112">
        <f>VLOOKUP(A319,cuc!$A$3:$H$2089,8,FALSE)</f>
        <v>0</v>
      </c>
      <c r="D319" s="119"/>
      <c r="E319" s="115"/>
    </row>
    <row r="320" spans="1:5" hidden="1" x14ac:dyDescent="0.3">
      <c r="A320" s="114">
        <v>144215</v>
      </c>
      <c r="B320" s="113" t="s">
        <v>1170</v>
      </c>
      <c r="C320" s="112">
        <f>VLOOKUP(A320,cuc!$A$3:$H$2089,8,FALSE)</f>
        <v>0</v>
      </c>
      <c r="D320" s="119"/>
      <c r="E320" s="115"/>
    </row>
    <row r="321" spans="1:5" hidden="1" x14ac:dyDescent="0.3">
      <c r="A321" s="114">
        <v>144220</v>
      </c>
      <c r="B321" s="113" t="s">
        <v>1169</v>
      </c>
      <c r="C321" s="112">
        <f>VLOOKUP(A321,cuc!$A$3:$H$2089,8,FALSE)</f>
        <v>0</v>
      </c>
      <c r="D321" s="119"/>
      <c r="E321" s="115"/>
    </row>
    <row r="322" spans="1:5" hidden="1" x14ac:dyDescent="0.3">
      <c r="A322" s="114">
        <v>144225</v>
      </c>
      <c r="B322" s="113" t="s">
        <v>1168</v>
      </c>
      <c r="C322" s="112">
        <f>VLOOKUP(A322,cuc!$A$3:$H$2089,8,FALSE)</f>
        <v>0</v>
      </c>
      <c r="D322" s="119"/>
      <c r="E322" s="115"/>
    </row>
    <row r="323" spans="1:5" x14ac:dyDescent="0.3">
      <c r="A323" s="114">
        <v>144300</v>
      </c>
      <c r="B323" s="113" t="s">
        <v>1241</v>
      </c>
      <c r="C323" s="112">
        <f>VLOOKUP(A323,cuc!$A$3:$H$2089,8,FALSE)</f>
        <v>428824793</v>
      </c>
      <c r="D323" s="119"/>
      <c r="E323" s="115"/>
    </row>
    <row r="324" spans="1:5" x14ac:dyDescent="0.3">
      <c r="A324" s="114">
        <v>144305</v>
      </c>
      <c r="B324" s="113" t="s">
        <v>1172</v>
      </c>
      <c r="C324" s="112">
        <f>VLOOKUP(A324,cuc!$A$3:$H$2089,8,FALSE)</f>
        <v>203503348</v>
      </c>
      <c r="D324" s="119"/>
      <c r="E324" s="115"/>
    </row>
    <row r="325" spans="1:5" x14ac:dyDescent="0.3">
      <c r="A325" s="114">
        <v>144310</v>
      </c>
      <c r="B325" s="113" t="s">
        <v>1171</v>
      </c>
      <c r="C325" s="112">
        <f>VLOOKUP(A325,cuc!$A$3:$H$2089,8,FALSE)</f>
        <v>60495373</v>
      </c>
      <c r="D325" s="119"/>
      <c r="E325" s="115"/>
    </row>
    <row r="326" spans="1:5" x14ac:dyDescent="0.3">
      <c r="A326" s="114">
        <v>144315</v>
      </c>
      <c r="B326" s="113" t="s">
        <v>1170</v>
      </c>
      <c r="C326" s="112">
        <f>VLOOKUP(A326,cuc!$A$3:$H$2089,8,FALSE)</f>
        <v>11532804</v>
      </c>
      <c r="D326" s="119"/>
      <c r="E326" s="115"/>
    </row>
    <row r="327" spans="1:5" x14ac:dyDescent="0.3">
      <c r="A327" s="114">
        <v>144320</v>
      </c>
      <c r="B327" s="113" t="s">
        <v>1169</v>
      </c>
      <c r="C327" s="112">
        <f>VLOOKUP(A327,cuc!$A$3:$H$2089,8,FALSE)</f>
        <v>25191528</v>
      </c>
      <c r="D327" s="119"/>
      <c r="E327" s="115"/>
    </row>
    <row r="328" spans="1:5" x14ac:dyDescent="0.3">
      <c r="A328" s="114">
        <v>144325</v>
      </c>
      <c r="B328" s="113" t="s">
        <v>1168</v>
      </c>
      <c r="C328" s="112">
        <f>VLOOKUP(A328,cuc!$A$3:$H$2089,8,FALSE)</f>
        <v>128101740</v>
      </c>
      <c r="D328" s="119"/>
      <c r="E328" s="115"/>
    </row>
    <row r="329" spans="1:5" hidden="1" x14ac:dyDescent="0.3">
      <c r="A329" s="114">
        <v>144330</v>
      </c>
      <c r="B329" s="113" t="s">
        <v>1207</v>
      </c>
      <c r="C329" s="112">
        <f>VLOOKUP(A329,cuc!$A$3:$H$2089,8,FALSE)</f>
        <v>0</v>
      </c>
      <c r="D329" s="119"/>
      <c r="E329" s="115"/>
    </row>
    <row r="330" spans="1:5" hidden="1" x14ac:dyDescent="0.3">
      <c r="A330" s="114">
        <v>144400</v>
      </c>
      <c r="B330" s="113" t="s">
        <v>1240</v>
      </c>
      <c r="C330" s="112">
        <f>VLOOKUP(A330,cuc!$A$3:$H$2089,8,FALSE)</f>
        <v>0</v>
      </c>
      <c r="D330" s="119"/>
      <c r="E330" s="115"/>
    </row>
    <row r="331" spans="1:5" hidden="1" x14ac:dyDescent="0.3">
      <c r="A331" s="114">
        <v>144405</v>
      </c>
      <c r="B331" s="113" t="s">
        <v>1172</v>
      </c>
      <c r="C331" s="112">
        <f>VLOOKUP(A331,cuc!$A$3:$H$2089,8,FALSE)</f>
        <v>0</v>
      </c>
      <c r="D331" s="119"/>
      <c r="E331" s="115"/>
    </row>
    <row r="332" spans="1:5" hidden="1" x14ac:dyDescent="0.3">
      <c r="A332" s="114">
        <v>144410</v>
      </c>
      <c r="B332" s="113" t="s">
        <v>1171</v>
      </c>
      <c r="C332" s="112">
        <f>VLOOKUP(A332,cuc!$A$3:$H$2089,8,FALSE)</f>
        <v>0</v>
      </c>
      <c r="D332" s="119"/>
      <c r="E332" s="115"/>
    </row>
    <row r="333" spans="1:5" hidden="1" x14ac:dyDescent="0.3">
      <c r="A333" s="114">
        <v>144415</v>
      </c>
      <c r="B333" s="113" t="s">
        <v>1170</v>
      </c>
      <c r="C333" s="112">
        <f>VLOOKUP(A333,cuc!$A$3:$H$2089,8,FALSE)</f>
        <v>0</v>
      </c>
      <c r="D333" s="119"/>
      <c r="E333" s="115"/>
    </row>
    <row r="334" spans="1:5" hidden="1" x14ac:dyDescent="0.3">
      <c r="A334" s="114">
        <v>144420</v>
      </c>
      <c r="B334" s="113" t="s">
        <v>1169</v>
      </c>
      <c r="C334" s="112">
        <f>VLOOKUP(A334,cuc!$A$3:$H$2089,8,FALSE)</f>
        <v>0</v>
      </c>
      <c r="D334" s="119"/>
      <c r="E334" s="115"/>
    </row>
    <row r="335" spans="1:5" hidden="1" x14ac:dyDescent="0.3">
      <c r="A335" s="114">
        <v>144425</v>
      </c>
      <c r="B335" s="113" t="s">
        <v>1168</v>
      </c>
      <c r="C335" s="112">
        <f>VLOOKUP(A335,cuc!$A$3:$H$2089,8,FALSE)</f>
        <v>0</v>
      </c>
      <c r="D335" s="119"/>
      <c r="E335" s="115"/>
    </row>
    <row r="336" spans="1:5" hidden="1" x14ac:dyDescent="0.3">
      <c r="A336" s="114">
        <v>144430</v>
      </c>
      <c r="B336" s="113" t="s">
        <v>1205</v>
      </c>
      <c r="C336" s="112">
        <f>VLOOKUP(A336,cuc!$A$3:$H$2089,8,FALSE)</f>
        <v>0</v>
      </c>
      <c r="D336" s="119"/>
      <c r="E336" s="115"/>
    </row>
    <row r="337" spans="1:5" x14ac:dyDescent="0.3">
      <c r="A337" s="114">
        <v>144500</v>
      </c>
      <c r="B337" s="113" t="s">
        <v>1239</v>
      </c>
      <c r="C337" s="112">
        <f>VLOOKUP(A337,cuc!$A$3:$H$2089,8,FALSE)</f>
        <v>6215937899</v>
      </c>
      <c r="D337" s="119"/>
      <c r="E337" s="115"/>
    </row>
    <row r="338" spans="1:5" hidden="1" x14ac:dyDescent="0.3">
      <c r="A338" s="114">
        <v>144505</v>
      </c>
      <c r="B338" s="113" t="s">
        <v>1218</v>
      </c>
      <c r="C338" s="112">
        <f>VLOOKUP(A338,cuc!$A$3:$H$2089,8,FALSE)</f>
        <v>0</v>
      </c>
      <c r="D338" s="119"/>
      <c r="E338" s="115"/>
    </row>
    <row r="339" spans="1:5" hidden="1" x14ac:dyDescent="0.3">
      <c r="A339" s="114">
        <v>144510</v>
      </c>
      <c r="B339" s="113" t="s">
        <v>1217</v>
      </c>
      <c r="C339" s="112">
        <f>VLOOKUP(A339,cuc!$A$3:$H$2089,8,FALSE)</f>
        <v>0</v>
      </c>
      <c r="D339" s="119"/>
      <c r="E339" s="115"/>
    </row>
    <row r="340" spans="1:5" hidden="1" x14ac:dyDescent="0.3">
      <c r="A340" s="114">
        <v>144515</v>
      </c>
      <c r="B340" s="113" t="s">
        <v>1216</v>
      </c>
      <c r="C340" s="112">
        <f>VLOOKUP(A340,cuc!$A$3:$H$2089,8,FALSE)</f>
        <v>0</v>
      </c>
      <c r="D340" s="119"/>
      <c r="E340" s="115"/>
    </row>
    <row r="341" spans="1:5" x14ac:dyDescent="0.3">
      <c r="A341" s="114">
        <v>144520</v>
      </c>
      <c r="B341" s="113" t="s">
        <v>1215</v>
      </c>
      <c r="C341" s="112">
        <f>VLOOKUP(A341,cuc!$A$3:$H$2089,8,FALSE)</f>
        <v>233452330</v>
      </c>
      <c r="D341" s="119"/>
      <c r="E341" s="115"/>
    </row>
    <row r="342" spans="1:5" hidden="1" x14ac:dyDescent="0.3">
      <c r="A342" s="114">
        <v>144525</v>
      </c>
      <c r="B342" s="113" t="s">
        <v>1214</v>
      </c>
      <c r="C342" s="112">
        <f>VLOOKUP(A342,cuc!$A$3:$H$2089,8,FALSE)</f>
        <v>0</v>
      </c>
      <c r="D342" s="119"/>
      <c r="E342" s="115"/>
    </row>
    <row r="343" spans="1:5" x14ac:dyDescent="0.3">
      <c r="A343" s="114">
        <v>144530</v>
      </c>
      <c r="B343" s="113" t="s">
        <v>1213</v>
      </c>
      <c r="C343" s="112">
        <f>VLOOKUP(A343,cuc!$A$3:$H$2089,8,FALSE)</f>
        <v>161383786</v>
      </c>
      <c r="D343" s="119"/>
      <c r="E343" s="115"/>
    </row>
    <row r="344" spans="1:5" hidden="1" x14ac:dyDescent="0.3">
      <c r="A344" s="114">
        <v>144535</v>
      </c>
      <c r="B344" s="113" t="s">
        <v>1212</v>
      </c>
      <c r="C344" s="112">
        <f>VLOOKUP(A344,cuc!$A$3:$H$2089,8,FALSE)</f>
        <v>0</v>
      </c>
      <c r="D344" s="119"/>
      <c r="E344" s="115"/>
    </row>
    <row r="345" spans="1:5" x14ac:dyDescent="0.3">
      <c r="A345" s="114">
        <v>144540</v>
      </c>
      <c r="B345" s="113" t="s">
        <v>1211</v>
      </c>
      <c r="C345" s="112">
        <f>VLOOKUP(A345,cuc!$A$3:$H$2089,8,FALSE)</f>
        <v>653144688</v>
      </c>
      <c r="D345" s="119"/>
      <c r="E345" s="115"/>
    </row>
    <row r="346" spans="1:5" hidden="1" x14ac:dyDescent="0.3">
      <c r="A346" s="114">
        <v>144545</v>
      </c>
      <c r="B346" s="113" t="s">
        <v>1210</v>
      </c>
      <c r="C346" s="112">
        <f>VLOOKUP(A346,cuc!$A$3:$H$2089,8,FALSE)</f>
        <v>0</v>
      </c>
      <c r="D346" s="119"/>
      <c r="E346" s="115"/>
    </row>
    <row r="347" spans="1:5" x14ac:dyDescent="0.3">
      <c r="A347" s="114">
        <v>144550</v>
      </c>
      <c r="B347" s="113" t="s">
        <v>1209</v>
      </c>
      <c r="C347" s="112">
        <f>VLOOKUP(A347,cuc!$A$3:$H$2089,8,FALSE)</f>
        <v>5167957095</v>
      </c>
      <c r="D347" s="119"/>
      <c r="E347" s="115"/>
    </row>
    <row r="348" spans="1:5" x14ac:dyDescent="0.3">
      <c r="A348" s="114">
        <v>144600</v>
      </c>
      <c r="B348" s="113" t="s">
        <v>1238</v>
      </c>
      <c r="C348" s="112">
        <f>VLOOKUP(A348,cuc!$A$3:$H$2089,8,FALSE)</f>
        <v>170270656</v>
      </c>
      <c r="D348" s="119"/>
      <c r="E348" s="115"/>
    </row>
    <row r="349" spans="1:5" hidden="1" x14ac:dyDescent="0.3">
      <c r="A349" s="114">
        <v>144605</v>
      </c>
      <c r="B349" s="113" t="s">
        <v>1172</v>
      </c>
      <c r="C349" s="112">
        <f>VLOOKUP(A349,cuc!$A$3:$H$2089,8,FALSE)</f>
        <v>0</v>
      </c>
      <c r="D349" s="119"/>
      <c r="E349" s="115"/>
    </row>
    <row r="350" spans="1:5" x14ac:dyDescent="0.3">
      <c r="A350" s="114">
        <v>144610</v>
      </c>
      <c r="B350" s="113" t="s">
        <v>1171</v>
      </c>
      <c r="C350" s="112">
        <f>VLOOKUP(A350,cuc!$A$3:$H$2089,8,FALSE)</f>
        <v>5444584</v>
      </c>
      <c r="D350" s="119"/>
      <c r="E350" s="115"/>
    </row>
    <row r="351" spans="1:5" x14ac:dyDescent="0.3">
      <c r="A351" s="114">
        <v>144615</v>
      </c>
      <c r="B351" s="113" t="s">
        <v>1170</v>
      </c>
      <c r="C351" s="112">
        <f>VLOOKUP(A351,cuc!$A$3:$H$2089,8,FALSE)</f>
        <v>11532804</v>
      </c>
      <c r="D351" s="119"/>
      <c r="E351" s="115"/>
    </row>
    <row r="352" spans="1:5" x14ac:dyDescent="0.3">
      <c r="A352" s="114">
        <v>144620</v>
      </c>
      <c r="B352" s="113" t="s">
        <v>1169</v>
      </c>
      <c r="C352" s="112">
        <f>VLOOKUP(A352,cuc!$A$3:$H$2089,8,FALSE)</f>
        <v>25191528</v>
      </c>
      <c r="D352" s="119"/>
      <c r="E352" s="115"/>
    </row>
    <row r="353" spans="1:5" x14ac:dyDescent="0.3">
      <c r="A353" s="114">
        <v>144625</v>
      </c>
      <c r="B353" s="113" t="s">
        <v>1168</v>
      </c>
      <c r="C353" s="112">
        <f>VLOOKUP(A353,cuc!$A$3:$H$2089,8,FALSE)</f>
        <v>128101740</v>
      </c>
      <c r="D353" s="119"/>
      <c r="E353" s="115"/>
    </row>
    <row r="354" spans="1:5" hidden="1" x14ac:dyDescent="0.3">
      <c r="A354" s="114">
        <v>144630</v>
      </c>
      <c r="B354" s="113" t="s">
        <v>1207</v>
      </c>
      <c r="C354" s="112">
        <f>VLOOKUP(A354,cuc!$A$3:$H$2089,8,FALSE)</f>
        <v>0</v>
      </c>
      <c r="D354" s="119"/>
      <c r="E354" s="115"/>
    </row>
    <row r="355" spans="1:5" hidden="1" x14ac:dyDescent="0.3">
      <c r="A355" s="114">
        <v>144700</v>
      </c>
      <c r="B355" s="113" t="s">
        <v>1237</v>
      </c>
      <c r="C355" s="112">
        <f>VLOOKUP(A355,cuc!$A$3:$H$2089,8,FALSE)</f>
        <v>0</v>
      </c>
      <c r="D355" s="119"/>
      <c r="E355" s="115"/>
    </row>
    <row r="356" spans="1:5" hidden="1" x14ac:dyDescent="0.3">
      <c r="A356" s="114">
        <v>144705</v>
      </c>
      <c r="B356" s="113" t="s">
        <v>1172</v>
      </c>
      <c r="C356" s="112">
        <f>VLOOKUP(A356,cuc!$A$3:$H$2089,8,FALSE)</f>
        <v>0</v>
      </c>
      <c r="D356" s="119"/>
      <c r="E356" s="115"/>
    </row>
    <row r="357" spans="1:5" hidden="1" x14ac:dyDescent="0.3">
      <c r="A357" s="114">
        <v>144710</v>
      </c>
      <c r="B357" s="113" t="s">
        <v>1171</v>
      </c>
      <c r="C357" s="112">
        <f>VLOOKUP(A357,cuc!$A$3:$H$2089,8,FALSE)</f>
        <v>0</v>
      </c>
      <c r="D357" s="119"/>
      <c r="E357" s="115"/>
    </row>
    <row r="358" spans="1:5" hidden="1" x14ac:dyDescent="0.3">
      <c r="A358" s="114">
        <v>144715</v>
      </c>
      <c r="B358" s="113" t="s">
        <v>1170</v>
      </c>
      <c r="C358" s="112">
        <f>VLOOKUP(A358,cuc!$A$3:$H$2089,8,FALSE)</f>
        <v>0</v>
      </c>
      <c r="D358" s="119"/>
      <c r="E358" s="115"/>
    </row>
    <row r="359" spans="1:5" hidden="1" x14ac:dyDescent="0.3">
      <c r="A359" s="114">
        <v>144720</v>
      </c>
      <c r="B359" s="113" t="s">
        <v>1169</v>
      </c>
      <c r="C359" s="112">
        <f>VLOOKUP(A359,cuc!$A$3:$H$2089,8,FALSE)</f>
        <v>0</v>
      </c>
      <c r="D359" s="119"/>
      <c r="E359" s="115"/>
    </row>
    <row r="360" spans="1:5" hidden="1" x14ac:dyDescent="0.3">
      <c r="A360" s="114">
        <v>144725</v>
      </c>
      <c r="B360" s="113" t="s">
        <v>1168</v>
      </c>
      <c r="C360" s="112">
        <f>VLOOKUP(A360,cuc!$A$3:$H$2089,8,FALSE)</f>
        <v>0</v>
      </c>
      <c r="D360" s="119"/>
      <c r="E360" s="115"/>
    </row>
    <row r="361" spans="1:5" hidden="1" x14ac:dyDescent="0.3">
      <c r="A361" s="114">
        <v>144730</v>
      </c>
      <c r="B361" s="113" t="s">
        <v>1205</v>
      </c>
      <c r="C361" s="112">
        <f>VLOOKUP(A361,cuc!$A$3:$H$2089,8,FALSE)</f>
        <v>0</v>
      </c>
      <c r="D361" s="119"/>
      <c r="E361" s="115"/>
    </row>
    <row r="362" spans="1:5" hidden="1" x14ac:dyDescent="0.3">
      <c r="A362" s="114">
        <v>144800</v>
      </c>
      <c r="B362" s="113" t="s">
        <v>1236</v>
      </c>
      <c r="C362" s="112">
        <f>VLOOKUP(A362,cuc!$A$3:$H$2089,8,FALSE)</f>
        <v>0</v>
      </c>
      <c r="D362" s="119"/>
      <c r="E362" s="115"/>
    </row>
    <row r="363" spans="1:5" hidden="1" x14ac:dyDescent="0.3">
      <c r="A363" s="114">
        <v>144805</v>
      </c>
      <c r="B363" s="113" t="s">
        <v>1172</v>
      </c>
      <c r="C363" s="112">
        <f>VLOOKUP(A363,cuc!$A$3:$H$2089,8,FALSE)</f>
        <v>0</v>
      </c>
      <c r="D363" s="119"/>
      <c r="E363" s="115"/>
    </row>
    <row r="364" spans="1:5" hidden="1" x14ac:dyDescent="0.3">
      <c r="A364" s="114">
        <v>144810</v>
      </c>
      <c r="B364" s="113" t="s">
        <v>1171</v>
      </c>
      <c r="C364" s="112">
        <f>VLOOKUP(A364,cuc!$A$3:$H$2089,8,FALSE)</f>
        <v>0</v>
      </c>
      <c r="D364" s="119"/>
      <c r="E364" s="115"/>
    </row>
    <row r="365" spans="1:5" hidden="1" x14ac:dyDescent="0.3">
      <c r="A365" s="114">
        <v>144815</v>
      </c>
      <c r="B365" s="113" t="s">
        <v>1170</v>
      </c>
      <c r="C365" s="112">
        <f>VLOOKUP(A365,cuc!$A$3:$H$2089,8,FALSE)</f>
        <v>0</v>
      </c>
      <c r="D365" s="119"/>
      <c r="E365" s="115"/>
    </row>
    <row r="366" spans="1:5" hidden="1" x14ac:dyDescent="0.3">
      <c r="A366" s="114">
        <v>144820</v>
      </c>
      <c r="B366" s="113" t="s">
        <v>1169</v>
      </c>
      <c r="C366" s="112">
        <f>VLOOKUP(A366,cuc!$A$3:$H$2089,8,FALSE)</f>
        <v>0</v>
      </c>
      <c r="D366" s="119"/>
      <c r="E366" s="115"/>
    </row>
    <row r="367" spans="1:5" hidden="1" x14ac:dyDescent="0.3">
      <c r="A367" s="114">
        <v>144825</v>
      </c>
      <c r="B367" s="113" t="s">
        <v>1168</v>
      </c>
      <c r="C367" s="112">
        <f>VLOOKUP(A367,cuc!$A$3:$H$2089,8,FALSE)</f>
        <v>0</v>
      </c>
      <c r="D367" s="119"/>
      <c r="E367" s="115"/>
    </row>
    <row r="368" spans="1:5" hidden="1" x14ac:dyDescent="0.3">
      <c r="A368" s="114">
        <v>144900</v>
      </c>
      <c r="B368" s="113" t="s">
        <v>1235</v>
      </c>
      <c r="C368" s="112">
        <f>VLOOKUP(A368,cuc!$A$3:$H$2089,8,FALSE)</f>
        <v>0</v>
      </c>
      <c r="D368" s="119"/>
      <c r="E368" s="115"/>
    </row>
    <row r="369" spans="1:5" hidden="1" x14ac:dyDescent="0.3">
      <c r="A369" s="114">
        <v>144905</v>
      </c>
      <c r="B369" s="113" t="s">
        <v>1172</v>
      </c>
      <c r="C369" s="112">
        <f>VLOOKUP(A369,cuc!$A$3:$H$2089,8,FALSE)</f>
        <v>0</v>
      </c>
      <c r="D369" s="119"/>
      <c r="E369" s="115"/>
    </row>
    <row r="370" spans="1:5" hidden="1" x14ac:dyDescent="0.3">
      <c r="A370" s="114">
        <v>144910</v>
      </c>
      <c r="B370" s="113" t="s">
        <v>1171</v>
      </c>
      <c r="C370" s="112">
        <f>VLOOKUP(A370,cuc!$A$3:$H$2089,8,FALSE)</f>
        <v>0</v>
      </c>
      <c r="D370" s="119"/>
      <c r="E370" s="115"/>
    </row>
    <row r="371" spans="1:5" hidden="1" x14ac:dyDescent="0.3">
      <c r="A371" s="114">
        <v>144915</v>
      </c>
      <c r="B371" s="113" t="s">
        <v>1170</v>
      </c>
      <c r="C371" s="112">
        <f>VLOOKUP(A371,cuc!$A$3:$H$2089,8,FALSE)</f>
        <v>0</v>
      </c>
      <c r="D371" s="119"/>
      <c r="E371" s="115"/>
    </row>
    <row r="372" spans="1:5" hidden="1" x14ac:dyDescent="0.3">
      <c r="A372" s="114">
        <v>144920</v>
      </c>
      <c r="B372" s="113" t="s">
        <v>1169</v>
      </c>
      <c r="C372" s="112">
        <f>VLOOKUP(A372,cuc!$A$3:$H$2089,8,FALSE)</f>
        <v>0</v>
      </c>
      <c r="D372" s="119"/>
      <c r="E372" s="115"/>
    </row>
    <row r="373" spans="1:5" hidden="1" x14ac:dyDescent="0.3">
      <c r="A373" s="114">
        <v>144925</v>
      </c>
      <c r="B373" s="113" t="s">
        <v>1168</v>
      </c>
      <c r="C373" s="112">
        <f>VLOOKUP(A373,cuc!$A$3:$H$2089,8,FALSE)</f>
        <v>0</v>
      </c>
      <c r="D373" s="119"/>
      <c r="E373" s="115"/>
    </row>
    <row r="374" spans="1:5" hidden="1" x14ac:dyDescent="0.3">
      <c r="A374" s="114">
        <v>144930</v>
      </c>
      <c r="B374" s="113" t="s">
        <v>1207</v>
      </c>
      <c r="C374" s="112">
        <f>VLOOKUP(A374,cuc!$A$3:$H$2089,8,FALSE)</f>
        <v>0</v>
      </c>
      <c r="D374" s="119"/>
      <c r="E374" s="115"/>
    </row>
    <row r="375" spans="1:5" hidden="1" x14ac:dyDescent="0.3">
      <c r="A375" s="114">
        <v>145000</v>
      </c>
      <c r="B375" s="113" t="s">
        <v>1234</v>
      </c>
      <c r="C375" s="112">
        <f>VLOOKUP(A375,cuc!$A$3:$H$2089,8,FALSE)</f>
        <v>0</v>
      </c>
      <c r="D375" s="119"/>
      <c r="E375" s="115"/>
    </row>
    <row r="376" spans="1:5" hidden="1" x14ac:dyDescent="0.3">
      <c r="A376" s="114">
        <v>145005</v>
      </c>
      <c r="B376" s="113" t="s">
        <v>1172</v>
      </c>
      <c r="C376" s="112">
        <f>VLOOKUP(A376,cuc!$A$3:$H$2089,8,FALSE)</f>
        <v>0</v>
      </c>
      <c r="D376" s="119"/>
      <c r="E376" s="115"/>
    </row>
    <row r="377" spans="1:5" hidden="1" x14ac:dyDescent="0.3">
      <c r="A377" s="114">
        <v>145010</v>
      </c>
      <c r="B377" s="113" t="s">
        <v>1171</v>
      </c>
      <c r="C377" s="112">
        <f>VLOOKUP(A377,cuc!$A$3:$H$2089,8,FALSE)</f>
        <v>0</v>
      </c>
      <c r="D377" s="119"/>
      <c r="E377" s="115"/>
    </row>
    <row r="378" spans="1:5" hidden="1" x14ac:dyDescent="0.3">
      <c r="A378" s="114">
        <v>145015</v>
      </c>
      <c r="B378" s="113" t="s">
        <v>1170</v>
      </c>
      <c r="C378" s="112">
        <f>VLOOKUP(A378,cuc!$A$3:$H$2089,8,FALSE)</f>
        <v>0</v>
      </c>
      <c r="D378" s="119"/>
      <c r="E378" s="115"/>
    </row>
    <row r="379" spans="1:5" hidden="1" x14ac:dyDescent="0.3">
      <c r="A379" s="114">
        <v>145020</v>
      </c>
      <c r="B379" s="113" t="s">
        <v>1169</v>
      </c>
      <c r="C379" s="112">
        <f>VLOOKUP(A379,cuc!$A$3:$H$2089,8,FALSE)</f>
        <v>0</v>
      </c>
      <c r="D379" s="119"/>
      <c r="E379" s="115"/>
    </row>
    <row r="380" spans="1:5" hidden="1" x14ac:dyDescent="0.3">
      <c r="A380" s="114">
        <v>145025</v>
      </c>
      <c r="B380" s="113" t="s">
        <v>1168</v>
      </c>
      <c r="C380" s="112">
        <f>VLOOKUP(A380,cuc!$A$3:$H$2089,8,FALSE)</f>
        <v>0</v>
      </c>
      <c r="D380" s="119"/>
      <c r="E380" s="115"/>
    </row>
    <row r="381" spans="1:5" hidden="1" x14ac:dyDescent="0.3">
      <c r="A381" s="114">
        <v>145030</v>
      </c>
      <c r="B381" s="113" t="s">
        <v>1205</v>
      </c>
      <c r="C381" s="112">
        <f>VLOOKUP(A381,cuc!$A$3:$H$2089,8,FALSE)</f>
        <v>0</v>
      </c>
      <c r="D381" s="119"/>
      <c r="E381" s="115"/>
    </row>
    <row r="382" spans="1:5" hidden="1" x14ac:dyDescent="0.3">
      <c r="A382" s="114">
        <v>145100</v>
      </c>
      <c r="B382" s="113" t="s">
        <v>1233</v>
      </c>
      <c r="C382" s="112">
        <f>VLOOKUP(A382,cuc!$A$3:$H$2089,8,FALSE)</f>
        <v>0</v>
      </c>
      <c r="D382" s="119"/>
      <c r="E382" s="115"/>
    </row>
    <row r="383" spans="1:5" hidden="1" x14ac:dyDescent="0.3">
      <c r="A383" s="114">
        <v>145105</v>
      </c>
      <c r="B383" s="113" t="s">
        <v>1172</v>
      </c>
      <c r="C383" s="112">
        <f>VLOOKUP(A383,cuc!$A$3:$H$2089,8,FALSE)</f>
        <v>0</v>
      </c>
      <c r="D383" s="119"/>
      <c r="E383" s="115"/>
    </row>
    <row r="384" spans="1:5" hidden="1" x14ac:dyDescent="0.3">
      <c r="A384" s="114">
        <v>145110</v>
      </c>
      <c r="B384" s="113" t="s">
        <v>1171</v>
      </c>
      <c r="C384" s="112">
        <f>VLOOKUP(A384,cuc!$A$3:$H$2089,8,FALSE)</f>
        <v>0</v>
      </c>
      <c r="D384" s="119"/>
      <c r="E384" s="115"/>
    </row>
    <row r="385" spans="1:5" hidden="1" x14ac:dyDescent="0.3">
      <c r="A385" s="114">
        <v>145115</v>
      </c>
      <c r="B385" s="113" t="s">
        <v>1170</v>
      </c>
      <c r="C385" s="112">
        <f>VLOOKUP(A385,cuc!$A$3:$H$2089,8,FALSE)</f>
        <v>0</v>
      </c>
      <c r="D385" s="119"/>
      <c r="E385" s="115"/>
    </row>
    <row r="386" spans="1:5" hidden="1" x14ac:dyDescent="0.3">
      <c r="A386" s="114">
        <v>145120</v>
      </c>
      <c r="B386" s="113" t="s">
        <v>1169</v>
      </c>
      <c r="C386" s="112">
        <f>VLOOKUP(A386,cuc!$A$3:$H$2089,8,FALSE)</f>
        <v>0</v>
      </c>
      <c r="D386" s="119"/>
      <c r="E386" s="115"/>
    </row>
    <row r="387" spans="1:5" hidden="1" x14ac:dyDescent="0.3">
      <c r="A387" s="114">
        <v>145125</v>
      </c>
      <c r="B387" s="113" t="s">
        <v>1168</v>
      </c>
      <c r="C387" s="112">
        <f>VLOOKUP(A387,cuc!$A$3:$H$2089,8,FALSE)</f>
        <v>0</v>
      </c>
      <c r="D387" s="119"/>
      <c r="E387" s="115"/>
    </row>
    <row r="388" spans="1:5" hidden="1" x14ac:dyDescent="0.3">
      <c r="A388" s="114">
        <v>145200</v>
      </c>
      <c r="B388" s="113" t="s">
        <v>1232</v>
      </c>
      <c r="C388" s="112">
        <f>VLOOKUP(A388,cuc!$A$3:$H$2089,8,FALSE)</f>
        <v>0</v>
      </c>
      <c r="D388" s="119"/>
      <c r="E388" s="115"/>
    </row>
    <row r="389" spans="1:5" hidden="1" x14ac:dyDescent="0.3">
      <c r="A389" s="114">
        <v>145205</v>
      </c>
      <c r="B389" s="113" t="s">
        <v>1172</v>
      </c>
      <c r="C389" s="112">
        <f>VLOOKUP(A389,cuc!$A$3:$H$2089,8,FALSE)</f>
        <v>0</v>
      </c>
      <c r="D389" s="119"/>
      <c r="E389" s="115"/>
    </row>
    <row r="390" spans="1:5" hidden="1" x14ac:dyDescent="0.3">
      <c r="A390" s="114">
        <v>145210</v>
      </c>
      <c r="B390" s="113" t="s">
        <v>1171</v>
      </c>
      <c r="C390" s="112">
        <f>VLOOKUP(A390,cuc!$A$3:$H$2089,8,FALSE)</f>
        <v>0</v>
      </c>
      <c r="D390" s="119"/>
      <c r="E390" s="115"/>
    </row>
    <row r="391" spans="1:5" hidden="1" x14ac:dyDescent="0.3">
      <c r="A391" s="114">
        <v>145215</v>
      </c>
      <c r="B391" s="113" t="s">
        <v>1170</v>
      </c>
      <c r="C391" s="112">
        <f>VLOOKUP(A391,cuc!$A$3:$H$2089,8,FALSE)</f>
        <v>0</v>
      </c>
      <c r="D391" s="119"/>
      <c r="E391" s="115"/>
    </row>
    <row r="392" spans="1:5" hidden="1" x14ac:dyDescent="0.3">
      <c r="A392" s="114">
        <v>145220</v>
      </c>
      <c r="B392" s="113" t="s">
        <v>1169</v>
      </c>
      <c r="C392" s="112">
        <f>VLOOKUP(A392,cuc!$A$3:$H$2089,8,FALSE)</f>
        <v>0</v>
      </c>
      <c r="D392" s="119"/>
      <c r="E392" s="115"/>
    </row>
    <row r="393" spans="1:5" hidden="1" x14ac:dyDescent="0.3">
      <c r="A393" s="114">
        <v>145225</v>
      </c>
      <c r="B393" s="113" t="s">
        <v>1168</v>
      </c>
      <c r="C393" s="112">
        <f>VLOOKUP(A393,cuc!$A$3:$H$2089,8,FALSE)</f>
        <v>0</v>
      </c>
      <c r="D393" s="119"/>
      <c r="E393" s="115"/>
    </row>
    <row r="394" spans="1:5" hidden="1" x14ac:dyDescent="0.3">
      <c r="A394" s="114">
        <v>145230</v>
      </c>
      <c r="B394" s="113" t="s">
        <v>1207</v>
      </c>
      <c r="C394" s="112">
        <f>VLOOKUP(A394,cuc!$A$3:$H$2089,8,FALSE)</f>
        <v>0</v>
      </c>
      <c r="D394" s="119"/>
      <c r="E394" s="115"/>
    </row>
    <row r="395" spans="1:5" hidden="1" x14ac:dyDescent="0.3">
      <c r="A395" s="114">
        <v>145300</v>
      </c>
      <c r="B395" s="113" t="s">
        <v>1231</v>
      </c>
      <c r="C395" s="112">
        <f>VLOOKUP(A395,cuc!$A$3:$H$2089,8,FALSE)</f>
        <v>0</v>
      </c>
      <c r="D395" s="119"/>
      <c r="E395" s="115"/>
    </row>
    <row r="396" spans="1:5" hidden="1" x14ac:dyDescent="0.3">
      <c r="A396" s="114">
        <v>145305</v>
      </c>
      <c r="B396" s="113" t="s">
        <v>1172</v>
      </c>
      <c r="C396" s="112">
        <f>VLOOKUP(A396,cuc!$A$3:$H$2089,8,FALSE)</f>
        <v>0</v>
      </c>
      <c r="D396" s="119"/>
      <c r="E396" s="115"/>
    </row>
    <row r="397" spans="1:5" hidden="1" x14ac:dyDescent="0.3">
      <c r="A397" s="114">
        <v>145310</v>
      </c>
      <c r="B397" s="113" t="s">
        <v>1171</v>
      </c>
      <c r="C397" s="112">
        <f>VLOOKUP(A397,cuc!$A$3:$H$2089,8,FALSE)</f>
        <v>0</v>
      </c>
      <c r="D397" s="119"/>
      <c r="E397" s="115"/>
    </row>
    <row r="398" spans="1:5" hidden="1" x14ac:dyDescent="0.3">
      <c r="A398" s="114">
        <v>145315</v>
      </c>
      <c r="B398" s="113" t="s">
        <v>1170</v>
      </c>
      <c r="C398" s="112">
        <f>VLOOKUP(A398,cuc!$A$3:$H$2089,8,FALSE)</f>
        <v>0</v>
      </c>
      <c r="D398" s="119"/>
      <c r="E398" s="115"/>
    </row>
    <row r="399" spans="1:5" hidden="1" x14ac:dyDescent="0.3">
      <c r="A399" s="114">
        <v>145320</v>
      </c>
      <c r="B399" s="113" t="s">
        <v>1169</v>
      </c>
      <c r="C399" s="112">
        <f>VLOOKUP(A399,cuc!$A$3:$H$2089,8,FALSE)</f>
        <v>0</v>
      </c>
      <c r="D399" s="119"/>
      <c r="E399" s="115"/>
    </row>
    <row r="400" spans="1:5" hidden="1" x14ac:dyDescent="0.3">
      <c r="A400" s="114">
        <v>145325</v>
      </c>
      <c r="B400" s="113" t="s">
        <v>1168</v>
      </c>
      <c r="C400" s="112">
        <f>VLOOKUP(A400,cuc!$A$3:$H$2089,8,FALSE)</f>
        <v>0</v>
      </c>
      <c r="D400" s="119"/>
      <c r="E400" s="115"/>
    </row>
    <row r="401" spans="1:5" hidden="1" x14ac:dyDescent="0.3">
      <c r="A401" s="114">
        <v>145330</v>
      </c>
      <c r="B401" s="113" t="s">
        <v>1205</v>
      </c>
      <c r="C401" s="112">
        <f>VLOOKUP(A401,cuc!$A$3:$H$2089,8,FALSE)</f>
        <v>0</v>
      </c>
      <c r="D401" s="119"/>
      <c r="E401" s="115"/>
    </row>
    <row r="402" spans="1:5" hidden="1" x14ac:dyDescent="0.3">
      <c r="A402" s="114">
        <v>145400</v>
      </c>
      <c r="B402" s="113" t="s">
        <v>1230</v>
      </c>
      <c r="C402" s="112">
        <f>VLOOKUP(A402,cuc!$A$3:$H$2089,8,FALSE)</f>
        <v>0</v>
      </c>
      <c r="D402" s="119"/>
      <c r="E402" s="115"/>
    </row>
    <row r="403" spans="1:5" hidden="1" x14ac:dyDescent="0.3">
      <c r="A403" s="114">
        <v>145405</v>
      </c>
      <c r="B403" s="113" t="s">
        <v>1172</v>
      </c>
      <c r="C403" s="112">
        <f>VLOOKUP(A403,cuc!$A$3:$H$2089,8,FALSE)</f>
        <v>0</v>
      </c>
      <c r="D403" s="119"/>
      <c r="E403" s="115"/>
    </row>
    <row r="404" spans="1:5" hidden="1" x14ac:dyDescent="0.3">
      <c r="A404" s="114">
        <v>145410</v>
      </c>
      <c r="B404" s="113" t="s">
        <v>1171</v>
      </c>
      <c r="C404" s="112">
        <f>VLOOKUP(A404,cuc!$A$3:$H$2089,8,FALSE)</f>
        <v>0</v>
      </c>
      <c r="D404" s="119"/>
      <c r="E404" s="115"/>
    </row>
    <row r="405" spans="1:5" hidden="1" x14ac:dyDescent="0.3">
      <c r="A405" s="114">
        <v>145415</v>
      </c>
      <c r="B405" s="113" t="s">
        <v>1170</v>
      </c>
      <c r="C405" s="112">
        <f>VLOOKUP(A405,cuc!$A$3:$H$2089,8,FALSE)</f>
        <v>0</v>
      </c>
      <c r="D405" s="119"/>
      <c r="E405" s="115"/>
    </row>
    <row r="406" spans="1:5" hidden="1" x14ac:dyDescent="0.3">
      <c r="A406" s="114">
        <v>145420</v>
      </c>
      <c r="B406" s="113" t="s">
        <v>1169</v>
      </c>
      <c r="C406" s="112">
        <f>VLOOKUP(A406,cuc!$A$3:$H$2089,8,FALSE)</f>
        <v>0</v>
      </c>
      <c r="D406" s="119"/>
      <c r="E406" s="115"/>
    </row>
    <row r="407" spans="1:5" hidden="1" x14ac:dyDescent="0.3">
      <c r="A407" s="114">
        <v>145425</v>
      </c>
      <c r="B407" s="113" t="s">
        <v>1168</v>
      </c>
      <c r="C407" s="112">
        <f>VLOOKUP(A407,cuc!$A$3:$H$2089,8,FALSE)</f>
        <v>0</v>
      </c>
      <c r="D407" s="119"/>
      <c r="E407" s="115"/>
    </row>
    <row r="408" spans="1:5" hidden="1" x14ac:dyDescent="0.3">
      <c r="A408" s="114">
        <v>145500</v>
      </c>
      <c r="B408" s="113" t="s">
        <v>1229</v>
      </c>
      <c r="C408" s="112">
        <f>VLOOKUP(A408,cuc!$A$3:$H$2089,8,FALSE)</f>
        <v>0</v>
      </c>
      <c r="D408" s="119"/>
      <c r="E408" s="115"/>
    </row>
    <row r="409" spans="1:5" hidden="1" x14ac:dyDescent="0.3">
      <c r="A409" s="114">
        <v>145505</v>
      </c>
      <c r="B409" s="113" t="s">
        <v>1172</v>
      </c>
      <c r="C409" s="112">
        <f>VLOOKUP(A409,cuc!$A$3:$H$2089,8,FALSE)</f>
        <v>0</v>
      </c>
      <c r="D409" s="119"/>
      <c r="E409" s="115"/>
    </row>
    <row r="410" spans="1:5" hidden="1" x14ac:dyDescent="0.3">
      <c r="A410" s="114">
        <v>145510</v>
      </c>
      <c r="B410" s="113" t="s">
        <v>1171</v>
      </c>
      <c r="C410" s="112">
        <f>VLOOKUP(A410,cuc!$A$3:$H$2089,8,FALSE)</f>
        <v>0</v>
      </c>
      <c r="D410" s="119"/>
      <c r="E410" s="115"/>
    </row>
    <row r="411" spans="1:5" hidden="1" x14ac:dyDescent="0.3">
      <c r="A411" s="114">
        <v>145515</v>
      </c>
      <c r="B411" s="113" t="s">
        <v>1170</v>
      </c>
      <c r="C411" s="112">
        <f>VLOOKUP(A411,cuc!$A$3:$H$2089,8,FALSE)</f>
        <v>0</v>
      </c>
      <c r="D411" s="119"/>
      <c r="E411" s="115"/>
    </row>
    <row r="412" spans="1:5" hidden="1" x14ac:dyDescent="0.3">
      <c r="A412" s="114">
        <v>145520</v>
      </c>
      <c r="B412" s="113" t="s">
        <v>1169</v>
      </c>
      <c r="C412" s="112">
        <f>VLOOKUP(A412,cuc!$A$3:$H$2089,8,FALSE)</f>
        <v>0</v>
      </c>
      <c r="D412" s="119"/>
      <c r="E412" s="115"/>
    </row>
    <row r="413" spans="1:5" hidden="1" x14ac:dyDescent="0.3">
      <c r="A413" s="114">
        <v>145525</v>
      </c>
      <c r="B413" s="113" t="s">
        <v>1168</v>
      </c>
      <c r="C413" s="112">
        <f>VLOOKUP(A413,cuc!$A$3:$H$2089,8,FALSE)</f>
        <v>0</v>
      </c>
      <c r="D413" s="119"/>
      <c r="E413" s="115"/>
    </row>
    <row r="414" spans="1:5" hidden="1" x14ac:dyDescent="0.3">
      <c r="A414" s="114">
        <v>145600</v>
      </c>
      <c r="B414" s="113" t="s">
        <v>1228</v>
      </c>
      <c r="C414" s="112">
        <f>VLOOKUP(A414,cuc!$A$3:$H$2089,8,FALSE)</f>
        <v>0</v>
      </c>
      <c r="D414" s="119"/>
      <c r="E414" s="115"/>
    </row>
    <row r="415" spans="1:5" hidden="1" x14ac:dyDescent="0.3">
      <c r="A415" s="114">
        <v>145605</v>
      </c>
      <c r="B415" s="113" t="s">
        <v>1172</v>
      </c>
      <c r="C415" s="112">
        <f>VLOOKUP(A415,cuc!$A$3:$H$2089,8,FALSE)</f>
        <v>0</v>
      </c>
      <c r="D415" s="119"/>
      <c r="E415" s="115"/>
    </row>
    <row r="416" spans="1:5" hidden="1" x14ac:dyDescent="0.3">
      <c r="A416" s="114">
        <v>145610</v>
      </c>
      <c r="B416" s="113" t="s">
        <v>1171</v>
      </c>
      <c r="C416" s="112">
        <f>VLOOKUP(A416,cuc!$A$3:$H$2089,8,FALSE)</f>
        <v>0</v>
      </c>
      <c r="D416" s="119"/>
      <c r="E416" s="115"/>
    </row>
    <row r="417" spans="1:5" hidden="1" x14ac:dyDescent="0.3">
      <c r="A417" s="114">
        <v>145615</v>
      </c>
      <c r="B417" s="113" t="s">
        <v>1170</v>
      </c>
      <c r="C417" s="112">
        <f>VLOOKUP(A417,cuc!$A$3:$H$2089,8,FALSE)</f>
        <v>0</v>
      </c>
      <c r="D417" s="119"/>
      <c r="E417" s="115"/>
    </row>
    <row r="418" spans="1:5" hidden="1" x14ac:dyDescent="0.3">
      <c r="A418" s="114">
        <v>145620</v>
      </c>
      <c r="B418" s="113" t="s">
        <v>1169</v>
      </c>
      <c r="C418" s="112">
        <f>VLOOKUP(A418,cuc!$A$3:$H$2089,8,FALSE)</f>
        <v>0</v>
      </c>
      <c r="D418" s="119"/>
      <c r="E418" s="115"/>
    </row>
    <row r="419" spans="1:5" hidden="1" x14ac:dyDescent="0.3">
      <c r="A419" s="114">
        <v>145625</v>
      </c>
      <c r="B419" s="113" t="s">
        <v>1168</v>
      </c>
      <c r="C419" s="112">
        <f>VLOOKUP(A419,cuc!$A$3:$H$2089,8,FALSE)</f>
        <v>0</v>
      </c>
      <c r="D419" s="119"/>
      <c r="E419" s="115"/>
    </row>
    <row r="420" spans="1:5" hidden="1" x14ac:dyDescent="0.3">
      <c r="A420" s="114">
        <v>145630</v>
      </c>
      <c r="B420" s="113" t="s">
        <v>1207</v>
      </c>
      <c r="C420" s="112">
        <f>VLOOKUP(A420,cuc!$A$3:$H$2089,8,FALSE)</f>
        <v>0</v>
      </c>
      <c r="D420" s="119"/>
      <c r="E420" s="115"/>
    </row>
    <row r="421" spans="1:5" hidden="1" x14ac:dyDescent="0.3">
      <c r="A421" s="114">
        <v>145700</v>
      </c>
      <c r="B421" s="113" t="s">
        <v>1227</v>
      </c>
      <c r="C421" s="112">
        <f>VLOOKUP(A421,cuc!$A$3:$H$2089,8,FALSE)</f>
        <v>0</v>
      </c>
      <c r="D421" s="119"/>
      <c r="E421" s="115"/>
    </row>
    <row r="422" spans="1:5" hidden="1" x14ac:dyDescent="0.3">
      <c r="A422" s="114">
        <v>145705</v>
      </c>
      <c r="B422" s="113" t="s">
        <v>1172</v>
      </c>
      <c r="C422" s="112">
        <f>VLOOKUP(A422,cuc!$A$3:$H$2089,8,FALSE)</f>
        <v>0</v>
      </c>
      <c r="D422" s="119"/>
      <c r="E422" s="115"/>
    </row>
    <row r="423" spans="1:5" hidden="1" x14ac:dyDescent="0.3">
      <c r="A423" s="114">
        <v>145710</v>
      </c>
      <c r="B423" s="113" t="s">
        <v>1171</v>
      </c>
      <c r="C423" s="112">
        <f>VLOOKUP(A423,cuc!$A$3:$H$2089,8,FALSE)</f>
        <v>0</v>
      </c>
      <c r="D423" s="119"/>
      <c r="E423" s="115"/>
    </row>
    <row r="424" spans="1:5" hidden="1" x14ac:dyDescent="0.3">
      <c r="A424" s="114">
        <v>145715</v>
      </c>
      <c r="B424" s="113" t="s">
        <v>1170</v>
      </c>
      <c r="C424" s="112">
        <f>VLOOKUP(A424,cuc!$A$3:$H$2089,8,FALSE)</f>
        <v>0</v>
      </c>
      <c r="D424" s="119"/>
      <c r="E424" s="115"/>
    </row>
    <row r="425" spans="1:5" hidden="1" x14ac:dyDescent="0.3">
      <c r="A425" s="114">
        <v>145720</v>
      </c>
      <c r="B425" s="113" t="s">
        <v>1169</v>
      </c>
      <c r="C425" s="112">
        <f>VLOOKUP(A425,cuc!$A$3:$H$2089,8,FALSE)</f>
        <v>0</v>
      </c>
      <c r="D425" s="119"/>
      <c r="E425" s="115"/>
    </row>
    <row r="426" spans="1:5" hidden="1" x14ac:dyDescent="0.3">
      <c r="A426" s="114">
        <v>145725</v>
      </c>
      <c r="B426" s="113" t="s">
        <v>1168</v>
      </c>
      <c r="C426" s="112">
        <f>VLOOKUP(A426,cuc!$A$3:$H$2089,8,FALSE)</f>
        <v>0</v>
      </c>
      <c r="D426" s="119"/>
      <c r="E426" s="115"/>
    </row>
    <row r="427" spans="1:5" hidden="1" x14ac:dyDescent="0.3">
      <c r="A427" s="114">
        <v>145730</v>
      </c>
      <c r="B427" s="113" t="s">
        <v>1205</v>
      </c>
      <c r="C427" s="112">
        <f>VLOOKUP(A427,cuc!$A$3:$H$2089,8,FALSE)</f>
        <v>0</v>
      </c>
      <c r="D427" s="119"/>
      <c r="E427" s="115"/>
    </row>
    <row r="428" spans="1:5" hidden="1" x14ac:dyDescent="0.3">
      <c r="A428" s="114">
        <v>145800</v>
      </c>
      <c r="B428" s="113" t="s">
        <v>1226</v>
      </c>
      <c r="C428" s="112">
        <f>VLOOKUP(A428,cuc!$A$3:$H$2089,8,FALSE)</f>
        <v>0</v>
      </c>
      <c r="D428" s="119"/>
      <c r="E428" s="115"/>
    </row>
    <row r="429" spans="1:5" hidden="1" x14ac:dyDescent="0.3">
      <c r="A429" s="114">
        <v>145805</v>
      </c>
      <c r="B429" s="113" t="s">
        <v>1218</v>
      </c>
      <c r="C429" s="112">
        <f>VLOOKUP(A429,cuc!$A$3:$H$2089,8,FALSE)</f>
        <v>0</v>
      </c>
      <c r="D429" s="119"/>
      <c r="E429" s="115"/>
    </row>
    <row r="430" spans="1:5" hidden="1" x14ac:dyDescent="0.3">
      <c r="A430" s="114">
        <v>145810</v>
      </c>
      <c r="B430" s="113" t="s">
        <v>1217</v>
      </c>
      <c r="C430" s="112">
        <f>VLOOKUP(A430,cuc!$A$3:$H$2089,8,FALSE)</f>
        <v>0</v>
      </c>
      <c r="D430" s="119"/>
      <c r="E430" s="115"/>
    </row>
    <row r="431" spans="1:5" hidden="1" x14ac:dyDescent="0.3">
      <c r="A431" s="114">
        <v>145815</v>
      </c>
      <c r="B431" s="113" t="s">
        <v>1216</v>
      </c>
      <c r="C431" s="112">
        <f>VLOOKUP(A431,cuc!$A$3:$H$2089,8,FALSE)</f>
        <v>0</v>
      </c>
      <c r="D431" s="119"/>
      <c r="E431" s="115"/>
    </row>
    <row r="432" spans="1:5" hidden="1" x14ac:dyDescent="0.3">
      <c r="A432" s="114">
        <v>145820</v>
      </c>
      <c r="B432" s="113" t="s">
        <v>1215</v>
      </c>
      <c r="C432" s="112">
        <f>VLOOKUP(A432,cuc!$A$3:$H$2089,8,FALSE)</f>
        <v>0</v>
      </c>
      <c r="D432" s="119"/>
      <c r="E432" s="115"/>
    </row>
    <row r="433" spans="1:5" hidden="1" x14ac:dyDescent="0.3">
      <c r="A433" s="114">
        <v>145825</v>
      </c>
      <c r="B433" s="113" t="s">
        <v>1214</v>
      </c>
      <c r="C433" s="112">
        <f>VLOOKUP(A433,cuc!$A$3:$H$2089,8,FALSE)</f>
        <v>0</v>
      </c>
      <c r="D433" s="119"/>
      <c r="E433" s="115"/>
    </row>
    <row r="434" spans="1:5" hidden="1" x14ac:dyDescent="0.3">
      <c r="A434" s="114">
        <v>145830</v>
      </c>
      <c r="B434" s="113" t="s">
        <v>1213</v>
      </c>
      <c r="C434" s="112">
        <f>VLOOKUP(A434,cuc!$A$3:$H$2089,8,FALSE)</f>
        <v>0</v>
      </c>
      <c r="D434" s="119"/>
      <c r="E434" s="115"/>
    </row>
    <row r="435" spans="1:5" hidden="1" x14ac:dyDescent="0.3">
      <c r="A435" s="114">
        <v>145835</v>
      </c>
      <c r="B435" s="113" t="s">
        <v>1212</v>
      </c>
      <c r="C435" s="112">
        <f>VLOOKUP(A435,cuc!$A$3:$H$2089,8,FALSE)</f>
        <v>0</v>
      </c>
      <c r="D435" s="119"/>
      <c r="E435" s="115"/>
    </row>
    <row r="436" spans="1:5" hidden="1" x14ac:dyDescent="0.3">
      <c r="A436" s="114">
        <v>145840</v>
      </c>
      <c r="B436" s="113" t="s">
        <v>1211</v>
      </c>
      <c r="C436" s="112">
        <f>VLOOKUP(A436,cuc!$A$3:$H$2089,8,FALSE)</f>
        <v>0</v>
      </c>
      <c r="D436" s="119"/>
      <c r="E436" s="115"/>
    </row>
    <row r="437" spans="1:5" hidden="1" x14ac:dyDescent="0.3">
      <c r="A437" s="114">
        <v>145845</v>
      </c>
      <c r="B437" s="113" t="s">
        <v>1210</v>
      </c>
      <c r="C437" s="112">
        <f>VLOOKUP(A437,cuc!$A$3:$H$2089,8,FALSE)</f>
        <v>0</v>
      </c>
      <c r="D437" s="119"/>
      <c r="E437" s="115"/>
    </row>
    <row r="438" spans="1:5" hidden="1" x14ac:dyDescent="0.3">
      <c r="A438" s="114">
        <v>145850</v>
      </c>
      <c r="B438" s="113" t="s">
        <v>1209</v>
      </c>
      <c r="C438" s="112">
        <f>VLOOKUP(A438,cuc!$A$3:$H$2089,8,FALSE)</f>
        <v>0</v>
      </c>
      <c r="D438" s="119"/>
      <c r="E438" s="115"/>
    </row>
    <row r="439" spans="1:5" hidden="1" x14ac:dyDescent="0.3">
      <c r="A439" s="114">
        <v>145900</v>
      </c>
      <c r="B439" s="113" t="s">
        <v>1225</v>
      </c>
      <c r="C439" s="112">
        <f>VLOOKUP(A439,cuc!$A$3:$H$2089,8,FALSE)</f>
        <v>0</v>
      </c>
      <c r="D439" s="119"/>
      <c r="E439" s="115"/>
    </row>
    <row r="440" spans="1:5" hidden="1" x14ac:dyDescent="0.3">
      <c r="A440" s="114">
        <v>145905</v>
      </c>
      <c r="B440" s="113" t="s">
        <v>1172</v>
      </c>
      <c r="C440" s="112">
        <f>VLOOKUP(A440,cuc!$A$3:$H$2089,8,FALSE)</f>
        <v>0</v>
      </c>
      <c r="D440" s="119"/>
      <c r="E440" s="115"/>
    </row>
    <row r="441" spans="1:5" hidden="1" x14ac:dyDescent="0.3">
      <c r="A441" s="114">
        <v>145910</v>
      </c>
      <c r="B441" s="113" t="s">
        <v>1171</v>
      </c>
      <c r="C441" s="112">
        <f>VLOOKUP(A441,cuc!$A$3:$H$2089,8,FALSE)</f>
        <v>0</v>
      </c>
      <c r="D441" s="119"/>
      <c r="E441" s="115"/>
    </row>
    <row r="442" spans="1:5" hidden="1" x14ac:dyDescent="0.3">
      <c r="A442" s="114">
        <v>145915</v>
      </c>
      <c r="B442" s="113" t="s">
        <v>1170</v>
      </c>
      <c r="C442" s="112">
        <f>VLOOKUP(A442,cuc!$A$3:$H$2089,8,FALSE)</f>
        <v>0</v>
      </c>
      <c r="D442" s="119"/>
      <c r="E442" s="115"/>
    </row>
    <row r="443" spans="1:5" hidden="1" x14ac:dyDescent="0.3">
      <c r="A443" s="114">
        <v>145920</v>
      </c>
      <c r="B443" s="113" t="s">
        <v>1169</v>
      </c>
      <c r="C443" s="112">
        <f>VLOOKUP(A443,cuc!$A$3:$H$2089,8,FALSE)</f>
        <v>0</v>
      </c>
      <c r="D443" s="119"/>
      <c r="E443" s="115"/>
    </row>
    <row r="444" spans="1:5" hidden="1" x14ac:dyDescent="0.3">
      <c r="A444" s="114">
        <v>145925</v>
      </c>
      <c r="B444" s="113" t="s">
        <v>1168</v>
      </c>
      <c r="C444" s="112">
        <f>VLOOKUP(A444,cuc!$A$3:$H$2089,8,FALSE)</f>
        <v>0</v>
      </c>
      <c r="D444" s="119"/>
      <c r="E444" s="115"/>
    </row>
    <row r="445" spans="1:5" hidden="1" x14ac:dyDescent="0.3">
      <c r="A445" s="114">
        <v>145930</v>
      </c>
      <c r="B445" s="113" t="s">
        <v>1207</v>
      </c>
      <c r="C445" s="112">
        <f>VLOOKUP(A445,cuc!$A$3:$H$2089,8,FALSE)</f>
        <v>0</v>
      </c>
      <c r="D445" s="119"/>
      <c r="E445" s="115"/>
    </row>
    <row r="446" spans="1:5" hidden="1" x14ac:dyDescent="0.3">
      <c r="A446" s="114">
        <v>146000</v>
      </c>
      <c r="B446" s="113" t="s">
        <v>1224</v>
      </c>
      <c r="C446" s="112">
        <f>VLOOKUP(A446,cuc!$A$3:$H$2089,8,FALSE)</f>
        <v>0</v>
      </c>
      <c r="D446" s="119"/>
      <c r="E446" s="115"/>
    </row>
    <row r="447" spans="1:5" hidden="1" x14ac:dyDescent="0.3">
      <c r="A447" s="114">
        <v>146005</v>
      </c>
      <c r="B447" s="113" t="s">
        <v>1172</v>
      </c>
      <c r="C447" s="112">
        <f>VLOOKUP(A447,cuc!$A$3:$H$2089,8,FALSE)</f>
        <v>0</v>
      </c>
      <c r="D447" s="119"/>
      <c r="E447" s="115"/>
    </row>
    <row r="448" spans="1:5" hidden="1" x14ac:dyDescent="0.3">
      <c r="A448" s="114">
        <v>146010</v>
      </c>
      <c r="B448" s="113" t="s">
        <v>1171</v>
      </c>
      <c r="C448" s="112">
        <f>VLOOKUP(A448,cuc!$A$3:$H$2089,8,FALSE)</f>
        <v>0</v>
      </c>
      <c r="D448" s="119"/>
      <c r="E448" s="115"/>
    </row>
    <row r="449" spans="1:5" hidden="1" x14ac:dyDescent="0.3">
      <c r="A449" s="114">
        <v>146015</v>
      </c>
      <c r="B449" s="113" t="s">
        <v>1170</v>
      </c>
      <c r="C449" s="112">
        <f>VLOOKUP(A449,cuc!$A$3:$H$2089,8,FALSE)</f>
        <v>0</v>
      </c>
      <c r="D449" s="119"/>
      <c r="E449" s="115"/>
    </row>
    <row r="450" spans="1:5" hidden="1" x14ac:dyDescent="0.3">
      <c r="A450" s="114">
        <v>146020</v>
      </c>
      <c r="B450" s="113" t="s">
        <v>1169</v>
      </c>
      <c r="C450" s="112">
        <f>VLOOKUP(A450,cuc!$A$3:$H$2089,8,FALSE)</f>
        <v>0</v>
      </c>
      <c r="D450" s="119"/>
      <c r="E450" s="115"/>
    </row>
    <row r="451" spans="1:5" hidden="1" x14ac:dyDescent="0.3">
      <c r="A451" s="114">
        <v>146025</v>
      </c>
      <c r="B451" s="113" t="s">
        <v>1168</v>
      </c>
      <c r="C451" s="112">
        <f>VLOOKUP(A451,cuc!$A$3:$H$2089,8,FALSE)</f>
        <v>0</v>
      </c>
      <c r="D451" s="119"/>
      <c r="E451" s="115"/>
    </row>
    <row r="452" spans="1:5" hidden="1" x14ac:dyDescent="0.3">
      <c r="A452" s="114">
        <v>146030</v>
      </c>
      <c r="B452" s="113" t="s">
        <v>1205</v>
      </c>
      <c r="C452" s="112">
        <f>VLOOKUP(A452,cuc!$A$3:$H$2089,8,FALSE)</f>
        <v>0</v>
      </c>
      <c r="D452" s="119"/>
      <c r="E452" s="115"/>
    </row>
    <row r="453" spans="1:5" hidden="1" x14ac:dyDescent="0.3">
      <c r="A453" s="114">
        <v>146100</v>
      </c>
      <c r="B453" s="113" t="s">
        <v>1223</v>
      </c>
      <c r="C453" s="112">
        <f>VLOOKUP(A453,cuc!$A$3:$H$2089,8,FALSE)</f>
        <v>0</v>
      </c>
      <c r="D453" s="119"/>
      <c r="E453" s="115"/>
    </row>
    <row r="454" spans="1:5" hidden="1" x14ac:dyDescent="0.3">
      <c r="A454" s="114">
        <v>146105</v>
      </c>
      <c r="B454" s="113" t="s">
        <v>1172</v>
      </c>
      <c r="C454" s="112">
        <f>VLOOKUP(A454,cuc!$A$3:$H$2089,8,FALSE)</f>
        <v>0</v>
      </c>
      <c r="D454" s="119"/>
      <c r="E454" s="115"/>
    </row>
    <row r="455" spans="1:5" hidden="1" x14ac:dyDescent="0.3">
      <c r="A455" s="114">
        <v>146110</v>
      </c>
      <c r="B455" s="113" t="s">
        <v>1171</v>
      </c>
      <c r="C455" s="112">
        <f>VLOOKUP(A455,cuc!$A$3:$H$2089,8,FALSE)</f>
        <v>0</v>
      </c>
      <c r="D455" s="119"/>
      <c r="E455" s="115"/>
    </row>
    <row r="456" spans="1:5" hidden="1" x14ac:dyDescent="0.3">
      <c r="A456" s="114">
        <v>146115</v>
      </c>
      <c r="B456" s="113" t="s">
        <v>1170</v>
      </c>
      <c r="C456" s="112">
        <f>VLOOKUP(A456,cuc!$A$3:$H$2089,8,FALSE)</f>
        <v>0</v>
      </c>
      <c r="D456" s="119"/>
      <c r="E456" s="115"/>
    </row>
    <row r="457" spans="1:5" hidden="1" x14ac:dyDescent="0.3">
      <c r="A457" s="114">
        <v>146120</v>
      </c>
      <c r="B457" s="113" t="s">
        <v>1169</v>
      </c>
      <c r="C457" s="112">
        <f>VLOOKUP(A457,cuc!$A$3:$H$2089,8,FALSE)</f>
        <v>0</v>
      </c>
      <c r="D457" s="119"/>
      <c r="E457" s="115"/>
    </row>
    <row r="458" spans="1:5" hidden="1" x14ac:dyDescent="0.3">
      <c r="A458" s="114">
        <v>146125</v>
      </c>
      <c r="B458" s="113" t="s">
        <v>1168</v>
      </c>
      <c r="C458" s="112">
        <f>VLOOKUP(A458,cuc!$A$3:$H$2089,8,FALSE)</f>
        <v>0</v>
      </c>
      <c r="D458" s="119"/>
      <c r="E458" s="115"/>
    </row>
    <row r="459" spans="1:5" hidden="1" x14ac:dyDescent="0.3">
      <c r="A459" s="114">
        <v>146200</v>
      </c>
      <c r="B459" s="113" t="s">
        <v>1222</v>
      </c>
      <c r="C459" s="112">
        <f>VLOOKUP(A459,cuc!$A$3:$H$2089,8,FALSE)</f>
        <v>0</v>
      </c>
      <c r="D459" s="119"/>
      <c r="E459" s="115"/>
    </row>
    <row r="460" spans="1:5" hidden="1" x14ac:dyDescent="0.3">
      <c r="A460" s="114">
        <v>146205</v>
      </c>
      <c r="B460" s="113" t="s">
        <v>1172</v>
      </c>
      <c r="C460" s="112">
        <f>VLOOKUP(A460,cuc!$A$3:$H$2089,8,FALSE)</f>
        <v>0</v>
      </c>
      <c r="D460" s="119"/>
      <c r="E460" s="115"/>
    </row>
    <row r="461" spans="1:5" hidden="1" x14ac:dyDescent="0.3">
      <c r="A461" s="114">
        <v>146210</v>
      </c>
      <c r="B461" s="113" t="s">
        <v>1171</v>
      </c>
      <c r="C461" s="112">
        <f>VLOOKUP(A461,cuc!$A$3:$H$2089,8,FALSE)</f>
        <v>0</v>
      </c>
      <c r="D461" s="119"/>
      <c r="E461" s="115"/>
    </row>
    <row r="462" spans="1:5" hidden="1" x14ac:dyDescent="0.3">
      <c r="A462" s="114">
        <v>146215</v>
      </c>
      <c r="B462" s="113" t="s">
        <v>1170</v>
      </c>
      <c r="C462" s="112">
        <f>VLOOKUP(A462,cuc!$A$3:$H$2089,8,FALSE)</f>
        <v>0</v>
      </c>
      <c r="D462" s="119"/>
      <c r="E462" s="115"/>
    </row>
    <row r="463" spans="1:5" hidden="1" x14ac:dyDescent="0.3">
      <c r="A463" s="114">
        <v>146220</v>
      </c>
      <c r="B463" s="113" t="s">
        <v>1169</v>
      </c>
      <c r="C463" s="112">
        <f>VLOOKUP(A463,cuc!$A$3:$H$2089,8,FALSE)</f>
        <v>0</v>
      </c>
      <c r="D463" s="119"/>
      <c r="E463" s="115"/>
    </row>
    <row r="464" spans="1:5" hidden="1" x14ac:dyDescent="0.3">
      <c r="A464" s="114">
        <v>146225</v>
      </c>
      <c r="B464" s="113" t="s">
        <v>1168</v>
      </c>
      <c r="C464" s="112">
        <f>VLOOKUP(A464,cuc!$A$3:$H$2089,8,FALSE)</f>
        <v>0</v>
      </c>
      <c r="D464" s="119"/>
      <c r="E464" s="115"/>
    </row>
    <row r="465" spans="1:5" hidden="1" x14ac:dyDescent="0.3">
      <c r="A465" s="114">
        <v>146300</v>
      </c>
      <c r="B465" s="113" t="s">
        <v>1221</v>
      </c>
      <c r="C465" s="112">
        <f>VLOOKUP(A465,cuc!$A$3:$H$2089,8,FALSE)</f>
        <v>0</v>
      </c>
      <c r="D465" s="119"/>
      <c r="E465" s="115"/>
    </row>
    <row r="466" spans="1:5" hidden="1" x14ac:dyDescent="0.3">
      <c r="A466" s="114">
        <v>146305</v>
      </c>
      <c r="B466" s="113" t="s">
        <v>1172</v>
      </c>
      <c r="C466" s="112">
        <f>VLOOKUP(A466,cuc!$A$3:$H$2089,8,FALSE)</f>
        <v>0</v>
      </c>
      <c r="D466" s="119"/>
      <c r="E466" s="115"/>
    </row>
    <row r="467" spans="1:5" hidden="1" x14ac:dyDescent="0.3">
      <c r="A467" s="114">
        <v>146310</v>
      </c>
      <c r="B467" s="113" t="s">
        <v>1171</v>
      </c>
      <c r="C467" s="112">
        <f>VLOOKUP(A467,cuc!$A$3:$H$2089,8,FALSE)</f>
        <v>0</v>
      </c>
      <c r="D467" s="119"/>
      <c r="E467" s="115"/>
    </row>
    <row r="468" spans="1:5" hidden="1" x14ac:dyDescent="0.3">
      <c r="A468" s="114">
        <v>146315</v>
      </c>
      <c r="B468" s="113" t="s">
        <v>1170</v>
      </c>
      <c r="C468" s="112">
        <f>VLOOKUP(A468,cuc!$A$3:$H$2089,8,FALSE)</f>
        <v>0</v>
      </c>
      <c r="D468" s="119"/>
      <c r="E468" s="115"/>
    </row>
    <row r="469" spans="1:5" hidden="1" x14ac:dyDescent="0.3">
      <c r="A469" s="114">
        <v>146320</v>
      </c>
      <c r="B469" s="113" t="s">
        <v>1169</v>
      </c>
      <c r="C469" s="112">
        <f>VLOOKUP(A469,cuc!$A$3:$H$2089,8,FALSE)</f>
        <v>0</v>
      </c>
      <c r="D469" s="119"/>
      <c r="E469" s="115"/>
    </row>
    <row r="470" spans="1:5" hidden="1" x14ac:dyDescent="0.3">
      <c r="A470" s="114">
        <v>146325</v>
      </c>
      <c r="B470" s="113" t="s">
        <v>1168</v>
      </c>
      <c r="C470" s="112">
        <f>VLOOKUP(A470,cuc!$A$3:$H$2089,8,FALSE)</f>
        <v>0</v>
      </c>
      <c r="D470" s="119"/>
      <c r="E470" s="115"/>
    </row>
    <row r="471" spans="1:5" hidden="1" x14ac:dyDescent="0.3">
      <c r="A471" s="114">
        <v>146330</v>
      </c>
      <c r="B471" s="113" t="s">
        <v>1207</v>
      </c>
      <c r="C471" s="112">
        <f>VLOOKUP(A471,cuc!$A$3:$H$2089,8,FALSE)</f>
        <v>0</v>
      </c>
      <c r="D471" s="119"/>
      <c r="E471" s="115"/>
    </row>
    <row r="472" spans="1:5" hidden="1" x14ac:dyDescent="0.3">
      <c r="A472" s="114">
        <v>146400</v>
      </c>
      <c r="B472" s="113" t="s">
        <v>1220</v>
      </c>
      <c r="C472" s="112">
        <f>VLOOKUP(A472,cuc!$A$3:$H$2089,8,FALSE)</f>
        <v>0</v>
      </c>
      <c r="D472" s="119"/>
      <c r="E472" s="115"/>
    </row>
    <row r="473" spans="1:5" hidden="1" x14ac:dyDescent="0.3">
      <c r="A473" s="114">
        <v>146405</v>
      </c>
      <c r="B473" s="113" t="s">
        <v>1172</v>
      </c>
      <c r="C473" s="112">
        <f>VLOOKUP(A473,cuc!$A$3:$H$2089,8,FALSE)</f>
        <v>0</v>
      </c>
      <c r="D473" s="119"/>
      <c r="E473" s="115"/>
    </row>
    <row r="474" spans="1:5" hidden="1" x14ac:dyDescent="0.3">
      <c r="A474" s="114">
        <v>146410</v>
      </c>
      <c r="B474" s="113" t="s">
        <v>1171</v>
      </c>
      <c r="C474" s="112">
        <f>VLOOKUP(A474,cuc!$A$3:$H$2089,8,FALSE)</f>
        <v>0</v>
      </c>
      <c r="D474" s="119"/>
      <c r="E474" s="115"/>
    </row>
    <row r="475" spans="1:5" hidden="1" x14ac:dyDescent="0.3">
      <c r="A475" s="114">
        <v>146415</v>
      </c>
      <c r="B475" s="113" t="s">
        <v>1170</v>
      </c>
      <c r="C475" s="112">
        <f>VLOOKUP(A475,cuc!$A$3:$H$2089,8,FALSE)</f>
        <v>0</v>
      </c>
      <c r="D475" s="119"/>
      <c r="E475" s="115"/>
    </row>
    <row r="476" spans="1:5" hidden="1" x14ac:dyDescent="0.3">
      <c r="A476" s="114">
        <v>146420</v>
      </c>
      <c r="B476" s="113" t="s">
        <v>1169</v>
      </c>
      <c r="C476" s="112">
        <f>VLOOKUP(A476,cuc!$A$3:$H$2089,8,FALSE)</f>
        <v>0</v>
      </c>
      <c r="D476" s="119"/>
      <c r="E476" s="115"/>
    </row>
    <row r="477" spans="1:5" hidden="1" x14ac:dyDescent="0.3">
      <c r="A477" s="114">
        <v>146425</v>
      </c>
      <c r="B477" s="113" t="s">
        <v>1168</v>
      </c>
      <c r="C477" s="112">
        <f>VLOOKUP(A477,cuc!$A$3:$H$2089,8,FALSE)</f>
        <v>0</v>
      </c>
      <c r="D477" s="119"/>
      <c r="E477" s="115"/>
    </row>
    <row r="478" spans="1:5" hidden="1" x14ac:dyDescent="0.3">
      <c r="A478" s="114">
        <v>146430</v>
      </c>
      <c r="B478" s="113" t="s">
        <v>1205</v>
      </c>
      <c r="C478" s="112">
        <f>VLOOKUP(A478,cuc!$A$3:$H$2089,8,FALSE)</f>
        <v>0</v>
      </c>
      <c r="D478" s="119"/>
      <c r="E478" s="115"/>
    </row>
    <row r="479" spans="1:5" hidden="1" x14ac:dyDescent="0.3">
      <c r="A479" s="114">
        <v>146500</v>
      </c>
      <c r="B479" s="113" t="s">
        <v>1219</v>
      </c>
      <c r="C479" s="112">
        <f>VLOOKUP(A479,cuc!$A$3:$H$2089,8,FALSE)</f>
        <v>0</v>
      </c>
      <c r="D479" s="119"/>
      <c r="E479" s="115"/>
    </row>
    <row r="480" spans="1:5" hidden="1" x14ac:dyDescent="0.3">
      <c r="A480" s="114">
        <v>146505</v>
      </c>
      <c r="B480" s="113" t="s">
        <v>1218</v>
      </c>
      <c r="C480" s="112">
        <f>VLOOKUP(A480,cuc!$A$3:$H$2089,8,FALSE)</f>
        <v>0</v>
      </c>
      <c r="D480" s="119"/>
      <c r="E480" s="115"/>
    </row>
    <row r="481" spans="1:5" hidden="1" x14ac:dyDescent="0.3">
      <c r="A481" s="114">
        <v>146510</v>
      </c>
      <c r="B481" s="113" t="s">
        <v>1217</v>
      </c>
      <c r="C481" s="112">
        <f>VLOOKUP(A481,cuc!$A$3:$H$2089,8,FALSE)</f>
        <v>0</v>
      </c>
      <c r="D481" s="119"/>
      <c r="E481" s="115"/>
    </row>
    <row r="482" spans="1:5" hidden="1" x14ac:dyDescent="0.3">
      <c r="A482" s="114">
        <v>146515</v>
      </c>
      <c r="B482" s="113" t="s">
        <v>1216</v>
      </c>
      <c r="C482" s="112">
        <f>VLOOKUP(A482,cuc!$A$3:$H$2089,8,FALSE)</f>
        <v>0</v>
      </c>
      <c r="D482" s="119"/>
      <c r="E482" s="115"/>
    </row>
    <row r="483" spans="1:5" hidden="1" x14ac:dyDescent="0.3">
      <c r="A483" s="114">
        <v>146520</v>
      </c>
      <c r="B483" s="113" t="s">
        <v>1215</v>
      </c>
      <c r="C483" s="112">
        <f>VLOOKUP(A483,cuc!$A$3:$H$2089,8,FALSE)</f>
        <v>0</v>
      </c>
      <c r="D483" s="119"/>
      <c r="E483" s="115"/>
    </row>
    <row r="484" spans="1:5" hidden="1" x14ac:dyDescent="0.3">
      <c r="A484" s="114">
        <v>146525</v>
      </c>
      <c r="B484" s="113" t="s">
        <v>1214</v>
      </c>
      <c r="C484" s="112">
        <f>VLOOKUP(A484,cuc!$A$3:$H$2089,8,FALSE)</f>
        <v>0</v>
      </c>
      <c r="D484" s="119"/>
      <c r="E484" s="115"/>
    </row>
    <row r="485" spans="1:5" hidden="1" x14ac:dyDescent="0.3">
      <c r="A485" s="114">
        <v>146530</v>
      </c>
      <c r="B485" s="113" t="s">
        <v>1213</v>
      </c>
      <c r="C485" s="112">
        <f>VLOOKUP(A485,cuc!$A$3:$H$2089,8,FALSE)</f>
        <v>0</v>
      </c>
      <c r="D485" s="119"/>
      <c r="E485" s="115"/>
    </row>
    <row r="486" spans="1:5" hidden="1" x14ac:dyDescent="0.3">
      <c r="A486" s="114">
        <v>146535</v>
      </c>
      <c r="B486" s="113" t="s">
        <v>1212</v>
      </c>
      <c r="C486" s="112">
        <f>VLOOKUP(A486,cuc!$A$3:$H$2089,8,FALSE)</f>
        <v>0</v>
      </c>
      <c r="D486" s="119"/>
      <c r="E486" s="115"/>
    </row>
    <row r="487" spans="1:5" hidden="1" x14ac:dyDescent="0.3">
      <c r="A487" s="114">
        <v>146540</v>
      </c>
      <c r="B487" s="113" t="s">
        <v>1211</v>
      </c>
      <c r="C487" s="112">
        <f>VLOOKUP(A487,cuc!$A$3:$H$2089,8,FALSE)</f>
        <v>0</v>
      </c>
      <c r="D487" s="119"/>
      <c r="E487" s="115"/>
    </row>
    <row r="488" spans="1:5" hidden="1" x14ac:dyDescent="0.3">
      <c r="A488" s="114">
        <v>146545</v>
      </c>
      <c r="B488" s="113" t="s">
        <v>1210</v>
      </c>
      <c r="C488" s="112">
        <f>VLOOKUP(A488,cuc!$A$3:$H$2089,8,FALSE)</f>
        <v>0</v>
      </c>
      <c r="D488" s="119"/>
      <c r="E488" s="115"/>
    </row>
    <row r="489" spans="1:5" hidden="1" x14ac:dyDescent="0.3">
      <c r="A489" s="114">
        <v>146550</v>
      </c>
      <c r="B489" s="113" t="s">
        <v>1209</v>
      </c>
      <c r="C489" s="112">
        <f>VLOOKUP(A489,cuc!$A$3:$H$2089,8,FALSE)</f>
        <v>0</v>
      </c>
      <c r="D489" s="119"/>
      <c r="E489" s="115"/>
    </row>
    <row r="490" spans="1:5" hidden="1" x14ac:dyDescent="0.3">
      <c r="A490" s="114">
        <v>146600</v>
      </c>
      <c r="B490" s="113" t="s">
        <v>1208</v>
      </c>
      <c r="C490" s="112">
        <f>VLOOKUP(A490,cuc!$A$3:$H$2089,8,FALSE)</f>
        <v>0</v>
      </c>
      <c r="D490" s="119"/>
      <c r="E490" s="115"/>
    </row>
    <row r="491" spans="1:5" hidden="1" x14ac:dyDescent="0.3">
      <c r="A491" s="114">
        <v>146605</v>
      </c>
      <c r="B491" s="113" t="s">
        <v>1172</v>
      </c>
      <c r="C491" s="112">
        <f>VLOOKUP(A491,cuc!$A$3:$H$2089,8,FALSE)</f>
        <v>0</v>
      </c>
      <c r="D491" s="119"/>
      <c r="E491" s="115"/>
    </row>
    <row r="492" spans="1:5" hidden="1" x14ac:dyDescent="0.3">
      <c r="A492" s="114">
        <v>146610</v>
      </c>
      <c r="B492" s="113" t="s">
        <v>1171</v>
      </c>
      <c r="C492" s="112">
        <f>VLOOKUP(A492,cuc!$A$3:$H$2089,8,FALSE)</f>
        <v>0</v>
      </c>
      <c r="D492" s="119"/>
      <c r="E492" s="115"/>
    </row>
    <row r="493" spans="1:5" hidden="1" x14ac:dyDescent="0.3">
      <c r="A493" s="114">
        <v>146615</v>
      </c>
      <c r="B493" s="113" t="s">
        <v>1170</v>
      </c>
      <c r="C493" s="112">
        <f>VLOOKUP(A493,cuc!$A$3:$H$2089,8,FALSE)</f>
        <v>0</v>
      </c>
      <c r="D493" s="119"/>
      <c r="E493" s="115"/>
    </row>
    <row r="494" spans="1:5" hidden="1" x14ac:dyDescent="0.3">
      <c r="A494" s="114">
        <v>146620</v>
      </c>
      <c r="B494" s="113" t="s">
        <v>1169</v>
      </c>
      <c r="C494" s="112">
        <f>VLOOKUP(A494,cuc!$A$3:$H$2089,8,FALSE)</f>
        <v>0</v>
      </c>
      <c r="D494" s="119"/>
      <c r="E494" s="115"/>
    </row>
    <row r="495" spans="1:5" hidden="1" x14ac:dyDescent="0.3">
      <c r="A495" s="114">
        <v>146625</v>
      </c>
      <c r="B495" s="113" t="s">
        <v>1168</v>
      </c>
      <c r="C495" s="112">
        <f>VLOOKUP(A495,cuc!$A$3:$H$2089,8,FALSE)</f>
        <v>0</v>
      </c>
      <c r="D495" s="119"/>
      <c r="E495" s="115"/>
    </row>
    <row r="496" spans="1:5" hidden="1" x14ac:dyDescent="0.3">
      <c r="A496" s="114">
        <v>146630</v>
      </c>
      <c r="B496" s="113" t="s">
        <v>1207</v>
      </c>
      <c r="C496" s="112">
        <f>VLOOKUP(A496,cuc!$A$3:$H$2089,8,FALSE)</f>
        <v>0</v>
      </c>
      <c r="D496" s="119"/>
      <c r="E496" s="115"/>
    </row>
    <row r="497" spans="1:5" hidden="1" x14ac:dyDescent="0.3">
      <c r="A497" s="114">
        <v>146700</v>
      </c>
      <c r="B497" s="113" t="s">
        <v>1206</v>
      </c>
      <c r="C497" s="112">
        <f>VLOOKUP(A497,cuc!$A$3:$H$2089,8,FALSE)</f>
        <v>0</v>
      </c>
      <c r="D497" s="119"/>
      <c r="E497" s="115"/>
    </row>
    <row r="498" spans="1:5" hidden="1" x14ac:dyDescent="0.3">
      <c r="A498" s="114">
        <v>146705</v>
      </c>
      <c r="B498" s="113" t="s">
        <v>1172</v>
      </c>
      <c r="C498" s="112">
        <f>VLOOKUP(A498,cuc!$A$3:$H$2089,8,FALSE)</f>
        <v>0</v>
      </c>
      <c r="D498" s="119"/>
      <c r="E498" s="115"/>
    </row>
    <row r="499" spans="1:5" hidden="1" x14ac:dyDescent="0.3">
      <c r="A499" s="114">
        <v>146710</v>
      </c>
      <c r="B499" s="113" t="s">
        <v>1171</v>
      </c>
      <c r="C499" s="112">
        <f>VLOOKUP(A499,cuc!$A$3:$H$2089,8,FALSE)</f>
        <v>0</v>
      </c>
      <c r="D499" s="119"/>
      <c r="E499" s="115"/>
    </row>
    <row r="500" spans="1:5" hidden="1" x14ac:dyDescent="0.3">
      <c r="A500" s="114">
        <v>146715</v>
      </c>
      <c r="B500" s="113" t="s">
        <v>1170</v>
      </c>
      <c r="C500" s="112">
        <f>VLOOKUP(A500,cuc!$A$3:$H$2089,8,FALSE)</f>
        <v>0</v>
      </c>
      <c r="D500" s="119"/>
      <c r="E500" s="115"/>
    </row>
    <row r="501" spans="1:5" hidden="1" x14ac:dyDescent="0.3">
      <c r="A501" s="114">
        <v>146720</v>
      </c>
      <c r="B501" s="113" t="s">
        <v>1169</v>
      </c>
      <c r="C501" s="112">
        <f>VLOOKUP(A501,cuc!$A$3:$H$2089,8,FALSE)</f>
        <v>0</v>
      </c>
      <c r="D501" s="119"/>
      <c r="E501" s="115"/>
    </row>
    <row r="502" spans="1:5" hidden="1" x14ac:dyDescent="0.3">
      <c r="A502" s="114">
        <v>146725</v>
      </c>
      <c r="B502" s="113" t="s">
        <v>1168</v>
      </c>
      <c r="C502" s="112">
        <f>VLOOKUP(A502,cuc!$A$3:$H$2089,8,FALSE)</f>
        <v>0</v>
      </c>
      <c r="D502" s="119"/>
      <c r="E502" s="115"/>
    </row>
    <row r="503" spans="1:5" hidden="1" x14ac:dyDescent="0.3">
      <c r="A503" s="114">
        <v>146730</v>
      </c>
      <c r="B503" s="113" t="s">
        <v>1205</v>
      </c>
      <c r="C503" s="112">
        <f>VLOOKUP(A503,cuc!$A$3:$H$2089,8,FALSE)</f>
        <v>0</v>
      </c>
      <c r="D503" s="119"/>
      <c r="E503" s="115"/>
    </row>
    <row r="504" spans="1:5" x14ac:dyDescent="0.3">
      <c r="A504" s="114">
        <v>146800</v>
      </c>
      <c r="B504" s="113" t="s">
        <v>1204</v>
      </c>
      <c r="C504" s="112">
        <f>VLOOKUP(A504,cuc!$A$3:$H$2089,8,FALSE)</f>
        <v>4354042804.0299997</v>
      </c>
      <c r="D504" s="119"/>
      <c r="E504" s="115"/>
    </row>
    <row r="505" spans="1:5" hidden="1" x14ac:dyDescent="0.3">
      <c r="A505" s="114">
        <v>146805</v>
      </c>
      <c r="B505" s="113" t="s">
        <v>1203</v>
      </c>
      <c r="C505" s="112">
        <f>VLOOKUP(A505,cuc!$A$3:$H$2089,8,FALSE)</f>
        <v>4354042804.0299997</v>
      </c>
      <c r="D505" s="119"/>
      <c r="E505" s="115"/>
    </row>
    <row r="506" spans="1:5" hidden="1" x14ac:dyDescent="0.3">
      <c r="A506" s="114">
        <v>146810</v>
      </c>
      <c r="B506" s="113" t="s">
        <v>1202</v>
      </c>
      <c r="C506" s="112">
        <f>VLOOKUP(A506,cuc!$A$3:$H$2089,8,FALSE)</f>
        <v>0</v>
      </c>
      <c r="D506" s="119"/>
      <c r="E506" s="115"/>
    </row>
    <row r="507" spans="1:5" x14ac:dyDescent="0.3">
      <c r="A507" s="114">
        <v>146900</v>
      </c>
      <c r="B507" s="113" t="s">
        <v>1201</v>
      </c>
      <c r="C507" s="112">
        <f>VLOOKUP(A507,cuc!$A$3:$H$2089,8,FALSE)</f>
        <v>783424928</v>
      </c>
      <c r="D507" s="119"/>
      <c r="E507" s="115"/>
    </row>
    <row r="508" spans="1:5" hidden="1" x14ac:dyDescent="0.3">
      <c r="A508" s="114">
        <v>146905</v>
      </c>
      <c r="B508" s="113" t="s">
        <v>1198</v>
      </c>
      <c r="C508" s="112">
        <f>VLOOKUP(A508,cuc!$A$3:$H$2089,8,FALSE)</f>
        <v>0</v>
      </c>
      <c r="D508" s="119"/>
      <c r="E508" s="115"/>
    </row>
    <row r="509" spans="1:5" hidden="1" x14ac:dyDescent="0.3">
      <c r="A509" s="114">
        <v>146910</v>
      </c>
      <c r="B509" s="113" t="s">
        <v>1197</v>
      </c>
      <c r="C509" s="112">
        <f>VLOOKUP(A509,cuc!$A$3:$H$2089,8,FALSE)</f>
        <v>0</v>
      </c>
      <c r="D509" s="119"/>
      <c r="E509" s="115"/>
    </row>
    <row r="510" spans="1:5" hidden="1" x14ac:dyDescent="0.3">
      <c r="A510" s="114">
        <v>146915</v>
      </c>
      <c r="B510" s="113" t="s">
        <v>190</v>
      </c>
      <c r="C510" s="112">
        <f>VLOOKUP(A510,cuc!$A$3:$H$2089,8,FALSE)</f>
        <v>0</v>
      </c>
      <c r="D510" s="119"/>
      <c r="E510" s="115"/>
    </row>
    <row r="511" spans="1:5" hidden="1" x14ac:dyDescent="0.3">
      <c r="A511" s="114">
        <v>146920</v>
      </c>
      <c r="B511" s="113" t="s">
        <v>189</v>
      </c>
      <c r="C511" s="112">
        <f>VLOOKUP(A511,cuc!$A$3:$H$2089,8,FALSE)</f>
        <v>0</v>
      </c>
      <c r="D511" s="119"/>
      <c r="E511" s="115"/>
    </row>
    <row r="512" spans="1:5" hidden="1" x14ac:dyDescent="0.3">
      <c r="A512" s="114">
        <v>146925</v>
      </c>
      <c r="B512" s="113" t="s">
        <v>188</v>
      </c>
      <c r="C512" s="112">
        <f>VLOOKUP(A512,cuc!$A$3:$H$2089,8,FALSE)</f>
        <v>0</v>
      </c>
      <c r="D512" s="119"/>
      <c r="E512" s="115"/>
    </row>
    <row r="513" spans="1:5" x14ac:dyDescent="0.3">
      <c r="A513" s="114">
        <v>146930</v>
      </c>
      <c r="B513" s="113" t="s">
        <v>1196</v>
      </c>
      <c r="C513" s="112">
        <f>VLOOKUP(A513,cuc!$A$3:$H$2089,8,FALSE)</f>
        <v>783424928</v>
      </c>
      <c r="D513" s="119"/>
      <c r="E513" s="115"/>
    </row>
    <row r="514" spans="1:5" hidden="1" x14ac:dyDescent="0.3">
      <c r="A514" s="114">
        <v>146935</v>
      </c>
      <c r="B514" s="113" t="s">
        <v>1195</v>
      </c>
      <c r="C514" s="112">
        <f>VLOOKUP(A514,cuc!$A$3:$H$2089,8,FALSE)</f>
        <v>0</v>
      </c>
      <c r="D514" s="119"/>
      <c r="E514" s="115"/>
    </row>
    <row r="515" spans="1:5" hidden="1" x14ac:dyDescent="0.3">
      <c r="A515" s="114">
        <v>146940</v>
      </c>
      <c r="B515" s="113" t="s">
        <v>185</v>
      </c>
      <c r="C515" s="112">
        <f>VLOOKUP(A515,cuc!$A$3:$H$2089,8,FALSE)</f>
        <v>0</v>
      </c>
      <c r="D515" s="119"/>
      <c r="E515" s="115"/>
    </row>
    <row r="516" spans="1:5" hidden="1" x14ac:dyDescent="0.3">
      <c r="A516" s="114">
        <v>146945</v>
      </c>
      <c r="B516" s="113" t="s">
        <v>184</v>
      </c>
      <c r="C516" s="112">
        <f>VLOOKUP(A516,cuc!$A$3:$H$2089,8,FALSE)</f>
        <v>0</v>
      </c>
      <c r="D516" s="119"/>
      <c r="E516" s="115"/>
    </row>
    <row r="517" spans="1:5" hidden="1" x14ac:dyDescent="0.3">
      <c r="A517" s="114">
        <v>146950</v>
      </c>
      <c r="B517" s="113" t="s">
        <v>183</v>
      </c>
      <c r="C517" s="112">
        <f>VLOOKUP(A517,cuc!$A$3:$H$2089,8,FALSE)</f>
        <v>0</v>
      </c>
      <c r="D517" s="119"/>
      <c r="E517" s="115"/>
    </row>
    <row r="518" spans="1:5" hidden="1" x14ac:dyDescent="0.3">
      <c r="A518" s="114">
        <v>147000</v>
      </c>
      <c r="B518" s="113" t="s">
        <v>1200</v>
      </c>
      <c r="C518" s="112">
        <f>VLOOKUP(A518,cuc!$A$3:$H$2089,8,FALSE)</f>
        <v>0</v>
      </c>
      <c r="D518" s="119"/>
      <c r="E518" s="115"/>
    </row>
    <row r="519" spans="1:5" hidden="1" x14ac:dyDescent="0.3">
      <c r="A519" s="114">
        <v>147005</v>
      </c>
      <c r="B519" s="113" t="s">
        <v>1198</v>
      </c>
      <c r="C519" s="112">
        <f>VLOOKUP(A519,cuc!$A$3:$H$2089,8,FALSE)</f>
        <v>0</v>
      </c>
      <c r="D519" s="119"/>
      <c r="E519" s="115"/>
    </row>
    <row r="520" spans="1:5" hidden="1" x14ac:dyDescent="0.3">
      <c r="A520" s="114">
        <v>147010</v>
      </c>
      <c r="B520" s="113" t="s">
        <v>1197</v>
      </c>
      <c r="C520" s="112">
        <f>VLOOKUP(A520,cuc!$A$3:$H$2089,8,FALSE)</f>
        <v>0</v>
      </c>
      <c r="D520" s="119"/>
      <c r="E520" s="115"/>
    </row>
    <row r="521" spans="1:5" hidden="1" x14ac:dyDescent="0.3">
      <c r="A521" s="114">
        <v>147015</v>
      </c>
      <c r="B521" s="113" t="s">
        <v>190</v>
      </c>
      <c r="C521" s="112">
        <f>VLOOKUP(A521,cuc!$A$3:$H$2089,8,FALSE)</f>
        <v>0</v>
      </c>
      <c r="D521" s="119"/>
      <c r="E521" s="115"/>
    </row>
    <row r="522" spans="1:5" hidden="1" x14ac:dyDescent="0.3">
      <c r="A522" s="114">
        <v>147020</v>
      </c>
      <c r="B522" s="113" t="s">
        <v>189</v>
      </c>
      <c r="C522" s="112">
        <f>VLOOKUP(A522,cuc!$A$3:$H$2089,8,FALSE)</f>
        <v>0</v>
      </c>
      <c r="D522" s="119"/>
      <c r="E522" s="115"/>
    </row>
    <row r="523" spans="1:5" hidden="1" x14ac:dyDescent="0.3">
      <c r="A523" s="114">
        <v>147025</v>
      </c>
      <c r="B523" s="113" t="s">
        <v>188</v>
      </c>
      <c r="C523" s="112">
        <f>VLOOKUP(A523,cuc!$A$3:$H$2089,8,FALSE)</f>
        <v>0</v>
      </c>
      <c r="D523" s="119"/>
      <c r="E523" s="115"/>
    </row>
    <row r="524" spans="1:5" hidden="1" x14ac:dyDescent="0.3">
      <c r="A524" s="114">
        <v>147030</v>
      </c>
      <c r="B524" s="113" t="s">
        <v>1196</v>
      </c>
      <c r="C524" s="112">
        <f>VLOOKUP(A524,cuc!$A$3:$H$2089,8,FALSE)</f>
        <v>0</v>
      </c>
      <c r="D524" s="119"/>
      <c r="E524" s="115"/>
    </row>
    <row r="525" spans="1:5" hidden="1" x14ac:dyDescent="0.3">
      <c r="A525" s="114">
        <v>147035</v>
      </c>
      <c r="B525" s="113" t="s">
        <v>1195</v>
      </c>
      <c r="C525" s="112">
        <f>VLOOKUP(A525,cuc!$A$3:$H$2089,8,FALSE)</f>
        <v>0</v>
      </c>
      <c r="D525" s="119"/>
      <c r="E525" s="115"/>
    </row>
    <row r="526" spans="1:5" hidden="1" x14ac:dyDescent="0.3">
      <c r="A526" s="114">
        <v>147040</v>
      </c>
      <c r="B526" s="113" t="s">
        <v>185</v>
      </c>
      <c r="C526" s="112">
        <f>VLOOKUP(A526,cuc!$A$3:$H$2089,8,FALSE)</f>
        <v>0</v>
      </c>
      <c r="D526" s="119"/>
      <c r="E526" s="115"/>
    </row>
    <row r="527" spans="1:5" hidden="1" x14ac:dyDescent="0.3">
      <c r="A527" s="114">
        <v>147045</v>
      </c>
      <c r="B527" s="113" t="s">
        <v>184</v>
      </c>
      <c r="C527" s="112">
        <f>VLOOKUP(A527,cuc!$A$3:$H$2089,8,FALSE)</f>
        <v>0</v>
      </c>
      <c r="D527" s="119"/>
      <c r="E527" s="115"/>
    </row>
    <row r="528" spans="1:5" hidden="1" x14ac:dyDescent="0.3">
      <c r="A528" s="114">
        <v>147050</v>
      </c>
      <c r="B528" s="113" t="s">
        <v>183</v>
      </c>
      <c r="C528" s="112">
        <f>VLOOKUP(A528,cuc!$A$3:$H$2089,8,FALSE)</f>
        <v>0</v>
      </c>
      <c r="D528" s="119"/>
      <c r="E528" s="115"/>
    </row>
    <row r="529" spans="1:5" hidden="1" x14ac:dyDescent="0.3">
      <c r="A529" s="114">
        <v>147100</v>
      </c>
      <c r="B529" s="113" t="s">
        <v>1199</v>
      </c>
      <c r="C529" s="112">
        <f>VLOOKUP(A529,cuc!$A$3:$H$2089,8,FALSE)</f>
        <v>0</v>
      </c>
      <c r="D529" s="119"/>
      <c r="E529" s="115"/>
    </row>
    <row r="530" spans="1:5" hidden="1" x14ac:dyDescent="0.3">
      <c r="A530" s="114">
        <v>147105</v>
      </c>
      <c r="B530" s="113" t="s">
        <v>1198</v>
      </c>
      <c r="C530" s="112">
        <f>VLOOKUP(A530,cuc!$A$3:$H$2089,8,FALSE)</f>
        <v>0</v>
      </c>
      <c r="D530" s="119"/>
      <c r="E530" s="115"/>
    </row>
    <row r="531" spans="1:5" hidden="1" x14ac:dyDescent="0.3">
      <c r="A531" s="114">
        <v>147110</v>
      </c>
      <c r="B531" s="113" t="s">
        <v>1197</v>
      </c>
      <c r="C531" s="112">
        <f>VLOOKUP(A531,cuc!$A$3:$H$2089,8,FALSE)</f>
        <v>0</v>
      </c>
      <c r="D531" s="119"/>
      <c r="E531" s="115"/>
    </row>
    <row r="532" spans="1:5" hidden="1" x14ac:dyDescent="0.3">
      <c r="A532" s="114">
        <v>147115</v>
      </c>
      <c r="B532" s="113" t="s">
        <v>190</v>
      </c>
      <c r="C532" s="112">
        <f>VLOOKUP(A532,cuc!$A$3:$H$2089,8,FALSE)</f>
        <v>0</v>
      </c>
      <c r="D532" s="119"/>
      <c r="E532" s="115"/>
    </row>
    <row r="533" spans="1:5" hidden="1" x14ac:dyDescent="0.3">
      <c r="A533" s="114">
        <v>147120</v>
      </c>
      <c r="B533" s="113" t="s">
        <v>189</v>
      </c>
      <c r="C533" s="112">
        <f>VLOOKUP(A533,cuc!$A$3:$H$2089,8,FALSE)</f>
        <v>0</v>
      </c>
      <c r="D533" s="119"/>
      <c r="E533" s="115"/>
    </row>
    <row r="534" spans="1:5" hidden="1" x14ac:dyDescent="0.3">
      <c r="A534" s="114">
        <v>147125</v>
      </c>
      <c r="B534" s="113" t="s">
        <v>188</v>
      </c>
      <c r="C534" s="112">
        <f>VLOOKUP(A534,cuc!$A$3:$H$2089,8,FALSE)</f>
        <v>0</v>
      </c>
      <c r="D534" s="119"/>
      <c r="E534" s="115"/>
    </row>
    <row r="535" spans="1:5" hidden="1" x14ac:dyDescent="0.3">
      <c r="A535" s="114">
        <v>147130</v>
      </c>
      <c r="B535" s="113" t="s">
        <v>1196</v>
      </c>
      <c r="C535" s="112">
        <f>VLOOKUP(A535,cuc!$A$3:$H$2089,8,FALSE)</f>
        <v>0</v>
      </c>
      <c r="D535" s="119"/>
      <c r="E535" s="115"/>
    </row>
    <row r="536" spans="1:5" hidden="1" x14ac:dyDescent="0.3">
      <c r="A536" s="114">
        <v>147135</v>
      </c>
      <c r="B536" s="113" t="s">
        <v>1195</v>
      </c>
      <c r="C536" s="112">
        <f>VLOOKUP(A536,cuc!$A$3:$H$2089,8,FALSE)</f>
        <v>0</v>
      </c>
      <c r="D536" s="119"/>
      <c r="E536" s="115"/>
    </row>
    <row r="537" spans="1:5" hidden="1" x14ac:dyDescent="0.3">
      <c r="A537" s="114">
        <v>147140</v>
      </c>
      <c r="B537" s="113" t="s">
        <v>185</v>
      </c>
      <c r="C537" s="112">
        <f>VLOOKUP(A537,cuc!$A$3:$H$2089,8,FALSE)</f>
        <v>0</v>
      </c>
      <c r="D537" s="119"/>
      <c r="E537" s="115"/>
    </row>
    <row r="538" spans="1:5" hidden="1" x14ac:dyDescent="0.3">
      <c r="A538" s="114">
        <v>147145</v>
      </c>
      <c r="B538" s="113" t="s">
        <v>184</v>
      </c>
      <c r="C538" s="112">
        <f>VLOOKUP(A538,cuc!$A$3:$H$2089,8,FALSE)</f>
        <v>0</v>
      </c>
      <c r="D538" s="119"/>
      <c r="E538" s="115"/>
    </row>
    <row r="539" spans="1:5" hidden="1" x14ac:dyDescent="0.3">
      <c r="A539" s="114">
        <v>147150</v>
      </c>
      <c r="B539" s="113" t="s">
        <v>183</v>
      </c>
      <c r="C539" s="112">
        <f>VLOOKUP(A539,cuc!$A$3:$H$2089,8,FALSE)</f>
        <v>0</v>
      </c>
      <c r="D539" s="119"/>
      <c r="E539" s="115"/>
    </row>
    <row r="540" spans="1:5" hidden="1" x14ac:dyDescent="0.3">
      <c r="A540" s="114">
        <v>147200</v>
      </c>
      <c r="B540" s="113" t="s">
        <v>1194</v>
      </c>
      <c r="C540" s="112">
        <f>VLOOKUP(A540,cuc!$A$3:$H$2089,8,FALSE)</f>
        <v>0</v>
      </c>
      <c r="D540" s="119"/>
      <c r="E540" s="115"/>
    </row>
    <row r="541" spans="1:5" hidden="1" x14ac:dyDescent="0.3">
      <c r="A541" s="114">
        <v>147205</v>
      </c>
      <c r="B541" s="113" t="s">
        <v>1193</v>
      </c>
      <c r="C541" s="112">
        <f>VLOOKUP(A541,cuc!$A$3:$H$2089,8,FALSE)</f>
        <v>0</v>
      </c>
      <c r="D541" s="119"/>
      <c r="E541" s="115"/>
    </row>
    <row r="542" spans="1:5" hidden="1" x14ac:dyDescent="0.3">
      <c r="A542" s="114">
        <v>147210</v>
      </c>
      <c r="B542" s="113" t="s">
        <v>1192</v>
      </c>
      <c r="C542" s="112">
        <f>VLOOKUP(A542,cuc!$A$3:$H$2089,8,FALSE)</f>
        <v>0</v>
      </c>
      <c r="D542" s="119"/>
      <c r="E542" s="115"/>
    </row>
    <row r="543" spans="1:5" hidden="1" x14ac:dyDescent="0.3">
      <c r="A543" s="114">
        <v>147215</v>
      </c>
      <c r="B543" s="113" t="s">
        <v>1191</v>
      </c>
      <c r="C543" s="112">
        <f>VLOOKUP(A543,cuc!$A$3:$H$2089,8,FALSE)</f>
        <v>0</v>
      </c>
      <c r="D543" s="119"/>
      <c r="E543" s="115"/>
    </row>
    <row r="544" spans="1:5" hidden="1" x14ac:dyDescent="0.3">
      <c r="A544" s="114">
        <v>147220</v>
      </c>
      <c r="B544" s="113" t="s">
        <v>1190</v>
      </c>
      <c r="C544" s="112">
        <f>VLOOKUP(A544,cuc!$A$3:$H$2089,8,FALSE)</f>
        <v>0</v>
      </c>
      <c r="D544" s="119"/>
      <c r="E544" s="115"/>
    </row>
    <row r="545" spans="1:5" hidden="1" x14ac:dyDescent="0.3">
      <c r="A545" s="114">
        <v>147225</v>
      </c>
      <c r="B545" s="113" t="s">
        <v>1189</v>
      </c>
      <c r="C545" s="112">
        <f>VLOOKUP(A545,cuc!$A$3:$H$2089,8,FALSE)</f>
        <v>0</v>
      </c>
      <c r="D545" s="119"/>
      <c r="E545" s="115"/>
    </row>
    <row r="546" spans="1:5" hidden="1" x14ac:dyDescent="0.3">
      <c r="A546" s="114">
        <v>147230</v>
      </c>
      <c r="B546" s="113" t="s">
        <v>1188</v>
      </c>
      <c r="C546" s="112">
        <f>VLOOKUP(A546,cuc!$A$3:$H$2089,8,FALSE)</f>
        <v>0</v>
      </c>
      <c r="D546" s="119"/>
      <c r="E546" s="115"/>
    </row>
    <row r="547" spans="1:5" hidden="1" x14ac:dyDescent="0.3">
      <c r="A547" s="114">
        <v>147235</v>
      </c>
      <c r="B547" s="113" t="s">
        <v>1187</v>
      </c>
      <c r="C547" s="112">
        <f>VLOOKUP(A547,cuc!$A$3:$H$2089,8,FALSE)</f>
        <v>0</v>
      </c>
      <c r="D547" s="119"/>
      <c r="E547" s="115"/>
    </row>
    <row r="548" spans="1:5" hidden="1" x14ac:dyDescent="0.3">
      <c r="A548" s="114">
        <v>147240</v>
      </c>
      <c r="B548" s="113" t="s">
        <v>1186</v>
      </c>
      <c r="C548" s="112">
        <f>VLOOKUP(A548,cuc!$A$3:$H$2089,8,FALSE)</f>
        <v>0</v>
      </c>
      <c r="D548" s="119"/>
      <c r="E548" s="115"/>
    </row>
    <row r="549" spans="1:5" hidden="1" x14ac:dyDescent="0.3">
      <c r="A549" s="114">
        <v>147245</v>
      </c>
      <c r="B549" s="113" t="s">
        <v>1185</v>
      </c>
      <c r="C549" s="112">
        <f>VLOOKUP(A549,cuc!$A$3:$H$2089,8,FALSE)</f>
        <v>0</v>
      </c>
      <c r="D549" s="119"/>
      <c r="E549" s="115"/>
    </row>
    <row r="550" spans="1:5" hidden="1" x14ac:dyDescent="0.3">
      <c r="A550" s="114">
        <v>147250</v>
      </c>
      <c r="B550" s="113" t="s">
        <v>1184</v>
      </c>
      <c r="C550" s="112">
        <f>VLOOKUP(A550,cuc!$A$3:$H$2089,8,FALSE)</f>
        <v>0</v>
      </c>
      <c r="D550" s="119"/>
      <c r="E550" s="115"/>
    </row>
    <row r="551" spans="1:5" hidden="1" x14ac:dyDescent="0.3">
      <c r="A551" s="114">
        <v>147300</v>
      </c>
      <c r="B551" s="113" t="s">
        <v>1183</v>
      </c>
      <c r="C551" s="112">
        <f>VLOOKUP(A551,cuc!$A$3:$H$2089,8,FALSE)</f>
        <v>0</v>
      </c>
      <c r="D551" s="119"/>
      <c r="E551" s="115"/>
    </row>
    <row r="552" spans="1:5" hidden="1" x14ac:dyDescent="0.3">
      <c r="A552" s="114">
        <v>147305</v>
      </c>
      <c r="B552" s="113" t="s">
        <v>1182</v>
      </c>
      <c r="C552" s="112">
        <f>VLOOKUP(A552,cuc!$A$3:$H$2089,8,FALSE)</f>
        <v>0</v>
      </c>
      <c r="D552" s="119"/>
      <c r="E552" s="115"/>
    </row>
    <row r="553" spans="1:5" hidden="1" x14ac:dyDescent="0.3">
      <c r="A553" s="114">
        <v>147310</v>
      </c>
      <c r="B553" s="113" t="s">
        <v>1181</v>
      </c>
      <c r="C553" s="112">
        <f>VLOOKUP(A553,cuc!$A$3:$H$2089,8,FALSE)</f>
        <v>0</v>
      </c>
      <c r="D553" s="119"/>
      <c r="E553" s="115"/>
    </row>
    <row r="554" spans="1:5" hidden="1" x14ac:dyDescent="0.3">
      <c r="A554" s="114">
        <v>147315</v>
      </c>
      <c r="B554" s="113" t="s">
        <v>1180</v>
      </c>
      <c r="C554" s="112">
        <f>VLOOKUP(A554,cuc!$A$3:$H$2089,8,FALSE)</f>
        <v>0</v>
      </c>
      <c r="D554" s="119"/>
      <c r="E554" s="115"/>
    </row>
    <row r="555" spans="1:5" hidden="1" x14ac:dyDescent="0.3">
      <c r="A555" s="114">
        <v>147320</v>
      </c>
      <c r="B555" s="113" t="s">
        <v>1179</v>
      </c>
      <c r="C555" s="112">
        <f>VLOOKUP(A555,cuc!$A$3:$H$2089,8,FALSE)</f>
        <v>0</v>
      </c>
      <c r="D555" s="119"/>
      <c r="E555" s="115"/>
    </row>
    <row r="556" spans="1:5" hidden="1" x14ac:dyDescent="0.3">
      <c r="A556" s="114">
        <v>147325</v>
      </c>
      <c r="B556" s="113" t="s">
        <v>1178</v>
      </c>
      <c r="C556" s="112">
        <f>VLOOKUP(A556,cuc!$A$3:$H$2089,8,FALSE)</f>
        <v>0</v>
      </c>
      <c r="D556" s="119"/>
      <c r="E556" s="115"/>
    </row>
    <row r="557" spans="1:5" hidden="1" x14ac:dyDescent="0.3">
      <c r="A557" s="114">
        <v>147330</v>
      </c>
      <c r="B557" s="113" t="s">
        <v>1177</v>
      </c>
      <c r="C557" s="112">
        <f>VLOOKUP(A557,cuc!$A$3:$H$2089,8,FALSE)</f>
        <v>0</v>
      </c>
      <c r="D557" s="119"/>
      <c r="E557" s="115"/>
    </row>
    <row r="558" spans="1:5" hidden="1" x14ac:dyDescent="0.3">
      <c r="A558" s="114">
        <v>147395</v>
      </c>
      <c r="B558" s="113" t="s">
        <v>1176</v>
      </c>
      <c r="C558" s="112">
        <f>VLOOKUP(A558,cuc!$A$3:$H$2089,8,FALSE)</f>
        <v>0</v>
      </c>
      <c r="D558" s="119"/>
      <c r="E558" s="115"/>
    </row>
    <row r="559" spans="1:5" hidden="1" x14ac:dyDescent="0.3">
      <c r="A559" s="114">
        <v>147399</v>
      </c>
      <c r="B559" s="113" t="s">
        <v>1175</v>
      </c>
      <c r="C559" s="112">
        <f>VLOOKUP(A559,cuc!$A$3:$H$2089,8,FALSE)</f>
        <v>0</v>
      </c>
      <c r="D559" s="119"/>
      <c r="E559" s="115"/>
    </row>
    <row r="560" spans="1:5" hidden="1" x14ac:dyDescent="0.3">
      <c r="A560" s="114">
        <v>147400</v>
      </c>
      <c r="B560" s="113" t="s">
        <v>1174</v>
      </c>
      <c r="C560" s="112">
        <f>VLOOKUP(A560,cuc!$A$3:$H$2089,8,FALSE)</f>
        <v>0</v>
      </c>
      <c r="D560" s="119"/>
      <c r="E560" s="115"/>
    </row>
    <row r="561" spans="1:5" hidden="1" x14ac:dyDescent="0.3">
      <c r="A561" s="114">
        <v>147405</v>
      </c>
      <c r="B561" s="113" t="s">
        <v>1172</v>
      </c>
      <c r="C561" s="112">
        <f>VLOOKUP(A561,cuc!$A$3:$H$2089,8,FALSE)</f>
        <v>0</v>
      </c>
      <c r="D561" s="119"/>
      <c r="E561" s="115"/>
    </row>
    <row r="562" spans="1:5" hidden="1" x14ac:dyDescent="0.3">
      <c r="A562" s="114">
        <v>147410</v>
      </c>
      <c r="B562" s="113" t="s">
        <v>1171</v>
      </c>
      <c r="C562" s="112">
        <f>VLOOKUP(A562,cuc!$A$3:$H$2089,8,FALSE)</f>
        <v>0</v>
      </c>
      <c r="D562" s="119"/>
      <c r="E562" s="115"/>
    </row>
    <row r="563" spans="1:5" hidden="1" x14ac:dyDescent="0.3">
      <c r="A563" s="114">
        <v>147415</v>
      </c>
      <c r="B563" s="113" t="s">
        <v>1170</v>
      </c>
      <c r="C563" s="112">
        <f>VLOOKUP(A563,cuc!$A$3:$H$2089,8,FALSE)</f>
        <v>0</v>
      </c>
      <c r="D563" s="119"/>
      <c r="E563" s="115"/>
    </row>
    <row r="564" spans="1:5" hidden="1" x14ac:dyDescent="0.3">
      <c r="A564" s="114">
        <v>147420</v>
      </c>
      <c r="B564" s="113" t="s">
        <v>1169</v>
      </c>
      <c r="C564" s="112">
        <f>VLOOKUP(A564,cuc!$A$3:$H$2089,8,FALSE)</f>
        <v>0</v>
      </c>
      <c r="D564" s="119"/>
      <c r="E564" s="115"/>
    </row>
    <row r="565" spans="1:5" hidden="1" x14ac:dyDescent="0.3">
      <c r="A565" s="114">
        <v>147425</v>
      </c>
      <c r="B565" s="113" t="s">
        <v>1168</v>
      </c>
      <c r="C565" s="112">
        <f>VLOOKUP(A565,cuc!$A$3:$H$2089,8,FALSE)</f>
        <v>0</v>
      </c>
      <c r="D565" s="119"/>
      <c r="E565" s="115"/>
    </row>
    <row r="566" spans="1:5" hidden="1" x14ac:dyDescent="0.3">
      <c r="A566" s="114">
        <v>147500</v>
      </c>
      <c r="B566" s="113" t="s">
        <v>1173</v>
      </c>
      <c r="C566" s="112">
        <f>VLOOKUP(A566,cuc!$A$3:$H$2089,8,FALSE)</f>
        <v>0</v>
      </c>
      <c r="D566" s="119"/>
      <c r="E566" s="115"/>
    </row>
    <row r="567" spans="1:5" hidden="1" x14ac:dyDescent="0.3">
      <c r="A567" s="114">
        <v>147505</v>
      </c>
      <c r="B567" s="113" t="s">
        <v>1172</v>
      </c>
      <c r="C567" s="112">
        <f>VLOOKUP(A567,cuc!$A$3:$H$2089,8,FALSE)</f>
        <v>0</v>
      </c>
      <c r="D567" s="119"/>
      <c r="E567" s="115"/>
    </row>
    <row r="568" spans="1:5" hidden="1" x14ac:dyDescent="0.3">
      <c r="A568" s="114">
        <v>147510</v>
      </c>
      <c r="B568" s="113" t="s">
        <v>1171</v>
      </c>
      <c r="C568" s="112">
        <f>VLOOKUP(A568,cuc!$A$3:$H$2089,8,FALSE)</f>
        <v>0</v>
      </c>
      <c r="D568" s="119"/>
      <c r="E568" s="115"/>
    </row>
    <row r="569" spans="1:5" hidden="1" x14ac:dyDescent="0.3">
      <c r="A569" s="114">
        <v>147515</v>
      </c>
      <c r="B569" s="113" t="s">
        <v>1170</v>
      </c>
      <c r="C569" s="112">
        <f>VLOOKUP(A569,cuc!$A$3:$H$2089,8,FALSE)</f>
        <v>0</v>
      </c>
      <c r="D569" s="119"/>
      <c r="E569" s="115"/>
    </row>
    <row r="570" spans="1:5" hidden="1" x14ac:dyDescent="0.3">
      <c r="A570" s="114">
        <v>147520</v>
      </c>
      <c r="B570" s="113" t="s">
        <v>1169</v>
      </c>
      <c r="C570" s="112">
        <f>VLOOKUP(A570,cuc!$A$3:$H$2089,8,FALSE)</f>
        <v>0</v>
      </c>
      <c r="D570" s="119"/>
      <c r="E570" s="115"/>
    </row>
    <row r="571" spans="1:5" hidden="1" x14ac:dyDescent="0.3">
      <c r="A571" s="114">
        <v>147525</v>
      </c>
      <c r="B571" s="113" t="s">
        <v>1168</v>
      </c>
      <c r="C571" s="112">
        <f>VLOOKUP(A571,cuc!$A$3:$H$2089,8,FALSE)</f>
        <v>0</v>
      </c>
      <c r="D571" s="119"/>
      <c r="E571" s="115"/>
    </row>
    <row r="572" spans="1:5" hidden="1" x14ac:dyDescent="0.3">
      <c r="A572" s="114">
        <v>150000</v>
      </c>
      <c r="B572" s="113" t="s">
        <v>1167</v>
      </c>
      <c r="C572" s="112">
        <f>VLOOKUP(A572,cuc!$A$3:$H$2089,8,FALSE)</f>
        <v>0</v>
      </c>
      <c r="D572" s="119"/>
      <c r="E572" s="115"/>
    </row>
    <row r="573" spans="1:5" hidden="1" x14ac:dyDescent="0.3">
      <c r="A573" s="114">
        <v>150500</v>
      </c>
      <c r="B573" s="113" t="s">
        <v>1166</v>
      </c>
      <c r="C573" s="112">
        <f>VLOOKUP(A573,cuc!$A$3:$H$2089,8,FALSE)</f>
        <v>0</v>
      </c>
      <c r="D573" s="119"/>
      <c r="E573" s="115"/>
    </row>
    <row r="574" spans="1:5" hidden="1" x14ac:dyDescent="0.3">
      <c r="A574" s="114">
        <v>150505</v>
      </c>
      <c r="B574" s="113" t="s">
        <v>511</v>
      </c>
      <c r="C574" s="112">
        <f>VLOOKUP(A574,cuc!$A$3:$H$2089,8,FALSE)</f>
        <v>0</v>
      </c>
      <c r="D574" s="119"/>
      <c r="E574" s="115"/>
    </row>
    <row r="575" spans="1:5" hidden="1" x14ac:dyDescent="0.3">
      <c r="A575" s="114">
        <v>150510</v>
      </c>
      <c r="B575" s="113" t="s">
        <v>512</v>
      </c>
      <c r="C575" s="112">
        <f>VLOOKUP(A575,cuc!$A$3:$H$2089,8,FALSE)</f>
        <v>0</v>
      </c>
      <c r="D575" s="119"/>
      <c r="E575" s="115"/>
    </row>
    <row r="576" spans="1:5" hidden="1" x14ac:dyDescent="0.3">
      <c r="A576" s="114">
        <v>150515</v>
      </c>
      <c r="B576" s="113" t="s">
        <v>510</v>
      </c>
      <c r="C576" s="112">
        <f>VLOOKUP(A576,cuc!$A$3:$H$2089,8,FALSE)</f>
        <v>0</v>
      </c>
      <c r="D576" s="119"/>
      <c r="E576" s="115"/>
    </row>
    <row r="577" spans="1:5" hidden="1" x14ac:dyDescent="0.3">
      <c r="A577" s="114">
        <v>150520</v>
      </c>
      <c r="B577" s="113" t="s">
        <v>213</v>
      </c>
      <c r="C577" s="112">
        <f>VLOOKUP(A577,cuc!$A$3:$H$2089,8,FALSE)</f>
        <v>0</v>
      </c>
      <c r="D577" s="119"/>
      <c r="E577" s="115"/>
    </row>
    <row r="578" spans="1:5" hidden="1" x14ac:dyDescent="0.3">
      <c r="A578" s="114">
        <v>150525</v>
      </c>
      <c r="B578" s="113" t="s">
        <v>1165</v>
      </c>
      <c r="C578" s="112">
        <f>VLOOKUP(A578,cuc!$A$3:$H$2089,8,FALSE)</f>
        <v>0</v>
      </c>
      <c r="D578" s="119"/>
      <c r="E578" s="115"/>
    </row>
    <row r="579" spans="1:5" hidden="1" x14ac:dyDescent="0.3">
      <c r="A579" s="114">
        <v>150599</v>
      </c>
      <c r="B579" s="113" t="s">
        <v>1164</v>
      </c>
      <c r="C579" s="112">
        <f>VLOOKUP(A579,cuc!$A$3:$H$2089,8,FALSE)</f>
        <v>0</v>
      </c>
      <c r="D579" s="119"/>
      <c r="E579" s="115"/>
    </row>
    <row r="580" spans="1:5" hidden="1" x14ac:dyDescent="0.3">
      <c r="A580" s="114">
        <v>151000</v>
      </c>
      <c r="B580" s="113" t="s">
        <v>1163</v>
      </c>
      <c r="C580" s="112">
        <f>VLOOKUP(A580,cuc!$A$3:$H$2089,8,FALSE)</f>
        <v>0</v>
      </c>
      <c r="D580" s="119"/>
      <c r="E580" s="115"/>
    </row>
    <row r="581" spans="1:5" hidden="1" x14ac:dyDescent="0.3">
      <c r="A581" s="114">
        <v>151005</v>
      </c>
      <c r="B581" s="113" t="s">
        <v>512</v>
      </c>
      <c r="C581" s="112">
        <f>VLOOKUP(A581,cuc!$A$3:$H$2089,8,FALSE)</f>
        <v>0</v>
      </c>
      <c r="D581" s="119"/>
      <c r="E581" s="115"/>
    </row>
    <row r="582" spans="1:5" hidden="1" x14ac:dyDescent="0.3">
      <c r="A582" s="114">
        <v>151010</v>
      </c>
      <c r="B582" s="113" t="s">
        <v>511</v>
      </c>
      <c r="C582" s="112">
        <f>VLOOKUP(A582,cuc!$A$3:$H$2089,8,FALSE)</f>
        <v>0</v>
      </c>
      <c r="D582" s="119"/>
      <c r="E582" s="115"/>
    </row>
    <row r="583" spans="1:5" hidden="1" x14ac:dyDescent="0.3">
      <c r="A583" s="114">
        <v>151015</v>
      </c>
      <c r="B583" s="113" t="s">
        <v>510</v>
      </c>
      <c r="C583" s="112">
        <f>VLOOKUP(A583,cuc!$A$3:$H$2089,8,FALSE)</f>
        <v>0</v>
      </c>
      <c r="D583" s="119"/>
      <c r="E583" s="115"/>
    </row>
    <row r="584" spans="1:5" hidden="1" x14ac:dyDescent="0.3">
      <c r="A584" s="114">
        <v>151020</v>
      </c>
      <c r="B584" s="113" t="s">
        <v>213</v>
      </c>
      <c r="C584" s="112">
        <f>VLOOKUP(A584,cuc!$A$3:$H$2089,8,FALSE)</f>
        <v>0</v>
      </c>
      <c r="D584" s="119"/>
      <c r="E584" s="115"/>
    </row>
    <row r="585" spans="1:5" x14ac:dyDescent="0.3">
      <c r="A585" s="114">
        <v>160000</v>
      </c>
      <c r="B585" s="113" t="s">
        <v>1162</v>
      </c>
      <c r="C585" s="112">
        <f>VLOOKUP(A585,cuc!$A$3:$H$2089,8,FALSE)</f>
        <v>6489984750</v>
      </c>
      <c r="D585" s="119"/>
      <c r="E585" s="115"/>
    </row>
    <row r="586" spans="1:5" hidden="1" x14ac:dyDescent="0.3">
      <c r="A586" s="114">
        <v>160500</v>
      </c>
      <c r="B586" s="113" t="s">
        <v>1161</v>
      </c>
      <c r="C586" s="112">
        <f>VLOOKUP(A586,cuc!$A$3:$H$2089,8,FALSE)</f>
        <v>0</v>
      </c>
      <c r="D586" s="119"/>
      <c r="E586" s="115"/>
    </row>
    <row r="587" spans="1:5" hidden="1" x14ac:dyDescent="0.3">
      <c r="A587" s="114">
        <v>160505</v>
      </c>
      <c r="B587" s="113" t="s">
        <v>1154</v>
      </c>
      <c r="C587" s="112">
        <f>VLOOKUP(A587,cuc!$A$3:$H$2089,8,FALSE)</f>
        <v>0</v>
      </c>
      <c r="D587" s="119"/>
      <c r="E587" s="115"/>
    </row>
    <row r="588" spans="1:5" hidden="1" x14ac:dyDescent="0.3">
      <c r="A588" s="114">
        <v>160510</v>
      </c>
      <c r="B588" s="113" t="s">
        <v>1153</v>
      </c>
      <c r="C588" s="112">
        <f>VLOOKUP(A588,cuc!$A$3:$H$2089,8,FALSE)</f>
        <v>0</v>
      </c>
      <c r="D588" s="119"/>
      <c r="E588" s="115"/>
    </row>
    <row r="589" spans="1:5" hidden="1" x14ac:dyDescent="0.3">
      <c r="A589" s="114">
        <v>160515</v>
      </c>
      <c r="B589" s="113" t="s">
        <v>1152</v>
      </c>
      <c r="C589" s="112">
        <f>VLOOKUP(A589,cuc!$A$3:$H$2089,8,FALSE)</f>
        <v>0</v>
      </c>
      <c r="D589" s="119"/>
      <c r="E589" s="115"/>
    </row>
    <row r="590" spans="1:5" hidden="1" x14ac:dyDescent="0.3">
      <c r="A590" s="114">
        <v>160520</v>
      </c>
      <c r="B590" s="113" t="s">
        <v>1151</v>
      </c>
      <c r="C590" s="112">
        <f>VLOOKUP(A590,cuc!$A$3:$H$2089,8,FALSE)</f>
        <v>0</v>
      </c>
      <c r="D590" s="119"/>
      <c r="E590" s="115"/>
    </row>
    <row r="591" spans="1:5" hidden="1" x14ac:dyDescent="0.3">
      <c r="A591" s="114">
        <v>160599</v>
      </c>
      <c r="B591" s="113" t="s">
        <v>1160</v>
      </c>
      <c r="C591" s="112">
        <f>VLOOKUP(A591,cuc!$A$3:$H$2089,8,FALSE)</f>
        <v>0</v>
      </c>
      <c r="D591" s="119"/>
      <c r="E591" s="115"/>
    </row>
    <row r="592" spans="1:5" hidden="1" x14ac:dyDescent="0.3">
      <c r="A592" s="114">
        <v>161000</v>
      </c>
      <c r="B592" s="113" t="s">
        <v>1159</v>
      </c>
      <c r="C592" s="112">
        <f>VLOOKUP(A592,cuc!$A$3:$H$2089,8,FALSE)</f>
        <v>0</v>
      </c>
      <c r="D592" s="119"/>
      <c r="E592" s="115"/>
    </row>
    <row r="593" spans="1:5" hidden="1" x14ac:dyDescent="0.3">
      <c r="A593" s="114">
        <v>161005</v>
      </c>
      <c r="B593" s="113" t="s">
        <v>1154</v>
      </c>
      <c r="C593" s="112">
        <f>VLOOKUP(A593,cuc!$A$3:$H$2089,8,FALSE)</f>
        <v>0</v>
      </c>
      <c r="D593" s="119"/>
      <c r="E593" s="115"/>
    </row>
    <row r="594" spans="1:5" hidden="1" x14ac:dyDescent="0.3">
      <c r="A594" s="114">
        <v>161010</v>
      </c>
      <c r="B594" s="113" t="s">
        <v>1153</v>
      </c>
      <c r="C594" s="112">
        <f>VLOOKUP(A594,cuc!$A$3:$H$2089,8,FALSE)</f>
        <v>0</v>
      </c>
      <c r="D594" s="119"/>
      <c r="E594" s="115"/>
    </row>
    <row r="595" spans="1:5" hidden="1" x14ac:dyDescent="0.3">
      <c r="A595" s="114">
        <v>161015</v>
      </c>
      <c r="B595" s="113" t="s">
        <v>1152</v>
      </c>
      <c r="C595" s="112">
        <f>VLOOKUP(A595,cuc!$A$3:$H$2089,8,FALSE)</f>
        <v>0</v>
      </c>
      <c r="D595" s="119"/>
      <c r="E595" s="115"/>
    </row>
    <row r="596" spans="1:5" hidden="1" x14ac:dyDescent="0.3">
      <c r="A596" s="114">
        <v>161020</v>
      </c>
      <c r="B596" s="113" t="s">
        <v>1151</v>
      </c>
      <c r="C596" s="112">
        <f>VLOOKUP(A596,cuc!$A$3:$H$2089,8,FALSE)</f>
        <v>0</v>
      </c>
      <c r="D596" s="119"/>
      <c r="E596" s="115"/>
    </row>
    <row r="597" spans="1:5" hidden="1" x14ac:dyDescent="0.3">
      <c r="A597" s="114">
        <v>161099</v>
      </c>
      <c r="B597" s="113" t="s">
        <v>1158</v>
      </c>
      <c r="C597" s="112">
        <f>VLOOKUP(A597,cuc!$A$3:$H$2089,8,FALSE)</f>
        <v>0</v>
      </c>
      <c r="D597" s="119"/>
      <c r="E597" s="115"/>
    </row>
    <row r="598" spans="1:5" hidden="1" x14ac:dyDescent="0.3">
      <c r="A598" s="114">
        <v>161500</v>
      </c>
      <c r="B598" s="113" t="s">
        <v>1157</v>
      </c>
      <c r="C598" s="112">
        <f>VLOOKUP(A598,cuc!$A$3:$H$2089,8,FALSE)</f>
        <v>0</v>
      </c>
      <c r="D598" s="119"/>
      <c r="E598" s="115"/>
    </row>
    <row r="599" spans="1:5" hidden="1" x14ac:dyDescent="0.3">
      <c r="A599" s="114">
        <v>161505</v>
      </c>
      <c r="B599" s="113" t="s">
        <v>1154</v>
      </c>
      <c r="C599" s="112">
        <f>VLOOKUP(A599,cuc!$A$3:$H$2089,8,FALSE)</f>
        <v>0</v>
      </c>
      <c r="D599" s="119"/>
      <c r="E599" s="115"/>
    </row>
    <row r="600" spans="1:5" hidden="1" x14ac:dyDescent="0.3">
      <c r="A600" s="114">
        <v>161510</v>
      </c>
      <c r="B600" s="113" t="s">
        <v>1153</v>
      </c>
      <c r="C600" s="112">
        <f>VLOOKUP(A600,cuc!$A$3:$H$2089,8,FALSE)</f>
        <v>0</v>
      </c>
      <c r="D600" s="119"/>
      <c r="E600" s="115"/>
    </row>
    <row r="601" spans="1:5" hidden="1" x14ac:dyDescent="0.3">
      <c r="A601" s="114">
        <v>161515</v>
      </c>
      <c r="B601" s="113" t="s">
        <v>1152</v>
      </c>
      <c r="C601" s="112">
        <f>VLOOKUP(A601,cuc!$A$3:$H$2089,8,FALSE)</f>
        <v>0</v>
      </c>
      <c r="D601" s="119"/>
      <c r="E601" s="115"/>
    </row>
    <row r="602" spans="1:5" hidden="1" x14ac:dyDescent="0.3">
      <c r="A602" s="114">
        <v>161520</v>
      </c>
      <c r="B602" s="113" t="s">
        <v>1151</v>
      </c>
      <c r="C602" s="112">
        <f>VLOOKUP(A602,cuc!$A$3:$H$2089,8,FALSE)</f>
        <v>0</v>
      </c>
      <c r="D602" s="119"/>
      <c r="E602" s="115"/>
    </row>
    <row r="603" spans="1:5" hidden="1" x14ac:dyDescent="0.3">
      <c r="A603" s="114">
        <v>161599</v>
      </c>
      <c r="B603" s="113" t="s">
        <v>1156</v>
      </c>
      <c r="C603" s="112">
        <f>VLOOKUP(A603,cuc!$A$3:$H$2089,8,FALSE)</f>
        <v>0</v>
      </c>
      <c r="D603" s="119"/>
      <c r="E603" s="115"/>
    </row>
    <row r="604" spans="1:5" hidden="1" x14ac:dyDescent="0.3">
      <c r="A604" s="114">
        <v>162000</v>
      </c>
      <c r="B604" s="113" t="s">
        <v>1155</v>
      </c>
      <c r="C604" s="112">
        <f>VLOOKUP(A604,cuc!$A$3:$H$2089,8,FALSE)</f>
        <v>0</v>
      </c>
      <c r="D604" s="119"/>
      <c r="E604" s="115"/>
    </row>
    <row r="605" spans="1:5" hidden="1" x14ac:dyDescent="0.3">
      <c r="A605" s="114">
        <v>162005</v>
      </c>
      <c r="B605" s="113" t="s">
        <v>1154</v>
      </c>
      <c r="C605" s="112">
        <f>VLOOKUP(A605,cuc!$A$3:$H$2089,8,FALSE)</f>
        <v>0</v>
      </c>
      <c r="D605" s="119"/>
      <c r="E605" s="115"/>
    </row>
    <row r="606" spans="1:5" hidden="1" x14ac:dyDescent="0.3">
      <c r="A606" s="114">
        <v>162010</v>
      </c>
      <c r="B606" s="113" t="s">
        <v>1153</v>
      </c>
      <c r="C606" s="112">
        <f>VLOOKUP(A606,cuc!$A$3:$H$2089,8,FALSE)</f>
        <v>0</v>
      </c>
      <c r="D606" s="119"/>
      <c r="E606" s="115"/>
    </row>
    <row r="607" spans="1:5" hidden="1" x14ac:dyDescent="0.3">
      <c r="A607" s="114">
        <v>162015</v>
      </c>
      <c r="B607" s="113" t="s">
        <v>1152</v>
      </c>
      <c r="C607" s="112">
        <f>VLOOKUP(A607,cuc!$A$3:$H$2089,8,FALSE)</f>
        <v>0</v>
      </c>
      <c r="D607" s="119"/>
      <c r="E607" s="115"/>
    </row>
    <row r="608" spans="1:5" hidden="1" x14ac:dyDescent="0.3">
      <c r="A608" s="114">
        <v>162020</v>
      </c>
      <c r="B608" s="113" t="s">
        <v>1151</v>
      </c>
      <c r="C608" s="112">
        <f>VLOOKUP(A608,cuc!$A$3:$H$2089,8,FALSE)</f>
        <v>0</v>
      </c>
      <c r="D608" s="119"/>
      <c r="E608" s="115"/>
    </row>
    <row r="609" spans="1:5" hidden="1" x14ac:dyDescent="0.3">
      <c r="A609" s="114">
        <v>162099</v>
      </c>
      <c r="B609" s="113" t="s">
        <v>1150</v>
      </c>
      <c r="C609" s="112">
        <f>VLOOKUP(A609,cuc!$A$3:$H$2089,8,FALSE)</f>
        <v>0</v>
      </c>
      <c r="D609" s="119"/>
      <c r="E609" s="115"/>
    </row>
    <row r="610" spans="1:5" hidden="1" x14ac:dyDescent="0.3">
      <c r="A610" s="114">
        <v>162500</v>
      </c>
      <c r="B610" s="113" t="s">
        <v>1149</v>
      </c>
      <c r="C610" s="112">
        <f>VLOOKUP(A610,cuc!$A$3:$H$2089,8,FALSE)</f>
        <v>0</v>
      </c>
      <c r="D610" s="119"/>
      <c r="E610" s="115"/>
    </row>
    <row r="611" spans="1:5" hidden="1" x14ac:dyDescent="0.3">
      <c r="A611" s="114">
        <v>162505</v>
      </c>
      <c r="B611" s="113" t="s">
        <v>1148</v>
      </c>
      <c r="C611" s="112">
        <f>VLOOKUP(A611,cuc!$A$3:$H$2089,8,FALSE)</f>
        <v>0</v>
      </c>
      <c r="D611" s="119"/>
      <c r="E611" s="115"/>
    </row>
    <row r="612" spans="1:5" hidden="1" x14ac:dyDescent="0.3">
      <c r="A612" s="114">
        <v>162510</v>
      </c>
      <c r="B612" s="113" t="s">
        <v>1147</v>
      </c>
      <c r="C612" s="112">
        <f>VLOOKUP(A612,cuc!$A$3:$H$2089,8,FALSE)</f>
        <v>0</v>
      </c>
      <c r="D612" s="119"/>
      <c r="E612" s="115"/>
    </row>
    <row r="613" spans="1:5" hidden="1" x14ac:dyDescent="0.3">
      <c r="A613" s="114">
        <v>162515</v>
      </c>
      <c r="B613" s="113" t="s">
        <v>1146</v>
      </c>
      <c r="C613" s="112">
        <f>VLOOKUP(A613,cuc!$A$3:$H$2089,8,FALSE)</f>
        <v>0</v>
      </c>
      <c r="D613" s="119"/>
      <c r="E613" s="115"/>
    </row>
    <row r="614" spans="1:5" hidden="1" x14ac:dyDescent="0.3">
      <c r="A614" s="114">
        <v>162595</v>
      </c>
      <c r="B614" s="113" t="s">
        <v>1010</v>
      </c>
      <c r="C614" s="112">
        <f>VLOOKUP(A614,cuc!$A$3:$H$2089,8,FALSE)</f>
        <v>0</v>
      </c>
      <c r="D614" s="119"/>
      <c r="E614" s="115"/>
    </row>
    <row r="615" spans="1:5" hidden="1" x14ac:dyDescent="0.3">
      <c r="A615" s="114">
        <v>162599</v>
      </c>
      <c r="B615" s="113" t="s">
        <v>1145</v>
      </c>
      <c r="C615" s="112">
        <f>VLOOKUP(A615,cuc!$A$3:$H$2089,8,FALSE)</f>
        <v>0</v>
      </c>
      <c r="D615" s="119"/>
      <c r="E615" s="115"/>
    </row>
    <row r="616" spans="1:5" x14ac:dyDescent="0.3">
      <c r="A616" s="114">
        <v>163000</v>
      </c>
      <c r="B616" s="113" t="s">
        <v>1144</v>
      </c>
      <c r="C616" s="112">
        <f>VLOOKUP(A616,cuc!$A$3:$H$2089,8,FALSE)</f>
        <v>892448850</v>
      </c>
      <c r="D616" s="119"/>
      <c r="E616" s="115"/>
    </row>
    <row r="617" spans="1:5" hidden="1" x14ac:dyDescent="0.3">
      <c r="A617" s="114">
        <v>163010</v>
      </c>
      <c r="B617" s="113" t="s">
        <v>1143</v>
      </c>
      <c r="C617" s="112">
        <f>VLOOKUP(A617,cuc!$A$3:$H$2089,8,FALSE)</f>
        <v>0</v>
      </c>
      <c r="D617" s="119"/>
      <c r="E617" s="115"/>
    </row>
    <row r="618" spans="1:5" hidden="1" x14ac:dyDescent="0.3">
      <c r="A618" s="114">
        <v>163020</v>
      </c>
      <c r="B618" s="113" t="s">
        <v>986</v>
      </c>
      <c r="C618" s="112">
        <f>VLOOKUP(A618,cuc!$A$3:$H$2089,8,FALSE)</f>
        <v>0</v>
      </c>
      <c r="D618" s="119"/>
      <c r="E618" s="115"/>
    </row>
    <row r="619" spans="1:5" x14ac:dyDescent="0.3">
      <c r="A619" s="114">
        <v>163095</v>
      </c>
      <c r="B619" s="113" t="s">
        <v>213</v>
      </c>
      <c r="C619" s="112">
        <f>VLOOKUP(A619,cuc!$A$3:$H$2089,8,FALSE)</f>
        <v>892448850</v>
      </c>
      <c r="D619" s="119"/>
      <c r="E619" s="115"/>
    </row>
    <row r="620" spans="1:5" hidden="1" x14ac:dyDescent="0.3">
      <c r="A620" s="114">
        <v>163099</v>
      </c>
      <c r="B620" s="113" t="s">
        <v>1142</v>
      </c>
      <c r="C620" s="112">
        <f>VLOOKUP(A620,cuc!$A$3:$H$2089,8,FALSE)</f>
        <v>0</v>
      </c>
      <c r="D620" s="119"/>
      <c r="E620" s="115"/>
    </row>
    <row r="621" spans="1:5" x14ac:dyDescent="0.3">
      <c r="A621" s="114">
        <v>163500</v>
      </c>
      <c r="B621" s="113" t="s">
        <v>904</v>
      </c>
      <c r="C621" s="112">
        <f>VLOOKUP(A621,cuc!$A$3:$H$2089,8,FALSE)</f>
        <v>5557402</v>
      </c>
      <c r="D621" s="119"/>
      <c r="E621" s="115"/>
    </row>
    <row r="622" spans="1:5" x14ac:dyDescent="0.3">
      <c r="A622" s="114">
        <v>163505</v>
      </c>
      <c r="B622" s="113" t="s">
        <v>1141</v>
      </c>
      <c r="C622" s="112">
        <f>VLOOKUP(A622,cuc!$A$3:$H$2089,8,FALSE)</f>
        <v>5557402</v>
      </c>
      <c r="D622" s="119"/>
      <c r="E622" s="115"/>
    </row>
    <row r="623" spans="1:5" hidden="1" x14ac:dyDescent="0.3">
      <c r="A623" s="114">
        <v>163510</v>
      </c>
      <c r="B623" s="113" t="s">
        <v>1140</v>
      </c>
      <c r="C623" s="112">
        <f>VLOOKUP(A623,cuc!$A$3:$H$2089,8,FALSE)</f>
        <v>0</v>
      </c>
      <c r="D623" s="119"/>
      <c r="E623" s="115"/>
    </row>
    <row r="624" spans="1:5" hidden="1" x14ac:dyDescent="0.3">
      <c r="A624" s="114">
        <v>163515</v>
      </c>
      <c r="B624" s="113" t="s">
        <v>1139</v>
      </c>
      <c r="C624" s="112">
        <f>VLOOKUP(A624,cuc!$A$3:$H$2089,8,FALSE)</f>
        <v>0</v>
      </c>
      <c r="D624" s="119"/>
      <c r="E624" s="115"/>
    </row>
    <row r="625" spans="1:5" hidden="1" x14ac:dyDescent="0.3">
      <c r="A625" s="114">
        <v>163599</v>
      </c>
      <c r="B625" s="113" t="s">
        <v>1138</v>
      </c>
      <c r="C625" s="112">
        <f>VLOOKUP(A625,cuc!$A$3:$H$2089,8,FALSE)</f>
        <v>0</v>
      </c>
      <c r="D625" s="119"/>
      <c r="E625" s="115"/>
    </row>
    <row r="626" spans="1:5" hidden="1" x14ac:dyDescent="0.3">
      <c r="A626" s="114">
        <v>164000</v>
      </c>
      <c r="B626" s="113" t="s">
        <v>1137</v>
      </c>
      <c r="C626" s="112">
        <f>VLOOKUP(A626,cuc!$A$3:$H$2089,8,FALSE)</f>
        <v>0</v>
      </c>
      <c r="D626" s="119"/>
      <c r="E626" s="115"/>
    </row>
    <row r="627" spans="1:5" hidden="1" x14ac:dyDescent="0.3">
      <c r="A627" s="114">
        <v>164005</v>
      </c>
      <c r="B627" s="113" t="s">
        <v>950</v>
      </c>
      <c r="C627" s="112">
        <f>VLOOKUP(A627,cuc!$A$3:$H$2089,8,FALSE)</f>
        <v>0</v>
      </c>
      <c r="D627" s="119"/>
      <c r="E627" s="115"/>
    </row>
    <row r="628" spans="1:5" hidden="1" x14ac:dyDescent="0.3">
      <c r="A628" s="114">
        <v>164010</v>
      </c>
      <c r="B628" s="113" t="s">
        <v>1136</v>
      </c>
      <c r="C628" s="112">
        <f>VLOOKUP(A628,cuc!$A$3:$H$2089,8,FALSE)</f>
        <v>0</v>
      </c>
      <c r="D628" s="119"/>
      <c r="E628" s="115"/>
    </row>
    <row r="629" spans="1:5" hidden="1" x14ac:dyDescent="0.3">
      <c r="A629" s="114">
        <v>164015</v>
      </c>
      <c r="B629" s="113" t="s">
        <v>1135</v>
      </c>
      <c r="C629" s="112">
        <f>VLOOKUP(A629,cuc!$A$3:$H$2089,8,FALSE)</f>
        <v>0</v>
      </c>
      <c r="D629" s="119"/>
      <c r="E629" s="115"/>
    </row>
    <row r="630" spans="1:5" hidden="1" x14ac:dyDescent="0.3">
      <c r="A630" s="114">
        <v>164020</v>
      </c>
      <c r="B630" s="113" t="s">
        <v>1134</v>
      </c>
      <c r="C630" s="112">
        <f>VLOOKUP(A630,cuc!$A$3:$H$2089,8,FALSE)</f>
        <v>0</v>
      </c>
      <c r="D630" s="119"/>
      <c r="E630" s="115"/>
    </row>
    <row r="631" spans="1:5" hidden="1" x14ac:dyDescent="0.3">
      <c r="A631" s="114">
        <v>164025</v>
      </c>
      <c r="B631" s="113" t="s">
        <v>1133</v>
      </c>
      <c r="C631" s="112">
        <f>VLOOKUP(A631,cuc!$A$3:$H$2089,8,FALSE)</f>
        <v>0</v>
      </c>
      <c r="D631" s="119"/>
      <c r="E631" s="115"/>
    </row>
    <row r="632" spans="1:5" hidden="1" x14ac:dyDescent="0.3">
      <c r="A632" s="114">
        <v>164030</v>
      </c>
      <c r="B632" s="113" t="s">
        <v>1132</v>
      </c>
      <c r="C632" s="112">
        <f>VLOOKUP(A632,cuc!$A$3:$H$2089,8,FALSE)</f>
        <v>0</v>
      </c>
      <c r="D632" s="119"/>
      <c r="E632" s="115"/>
    </row>
    <row r="633" spans="1:5" hidden="1" x14ac:dyDescent="0.3">
      <c r="A633" s="114">
        <v>164035</v>
      </c>
      <c r="B633" s="113" t="s">
        <v>1131</v>
      </c>
      <c r="C633" s="112">
        <f>VLOOKUP(A633,cuc!$A$3:$H$2089,8,FALSE)</f>
        <v>0</v>
      </c>
      <c r="D633" s="119"/>
      <c r="E633" s="115"/>
    </row>
    <row r="634" spans="1:5" hidden="1" x14ac:dyDescent="0.3">
      <c r="A634" s="114">
        <v>164040</v>
      </c>
      <c r="B634" s="113" t="s">
        <v>1130</v>
      </c>
      <c r="C634" s="112">
        <f>VLOOKUP(A634,cuc!$A$3:$H$2089,8,FALSE)</f>
        <v>0</v>
      </c>
      <c r="D634" s="119"/>
      <c r="E634" s="115"/>
    </row>
    <row r="635" spans="1:5" hidden="1" x14ac:dyDescent="0.3">
      <c r="A635" s="114">
        <v>164095</v>
      </c>
      <c r="B635" s="113" t="s">
        <v>1129</v>
      </c>
      <c r="C635" s="112">
        <f>VLOOKUP(A635,cuc!$A$3:$H$2089,8,FALSE)</f>
        <v>0</v>
      </c>
      <c r="D635" s="119"/>
      <c r="E635" s="115"/>
    </row>
    <row r="636" spans="1:5" hidden="1" x14ac:dyDescent="0.3">
      <c r="A636" s="114">
        <v>164099</v>
      </c>
      <c r="B636" s="113" t="s">
        <v>1128</v>
      </c>
      <c r="C636" s="112">
        <f>VLOOKUP(A636,cuc!$A$3:$H$2089,8,FALSE)</f>
        <v>0</v>
      </c>
      <c r="D636" s="119"/>
      <c r="E636" s="115"/>
    </row>
    <row r="637" spans="1:5" x14ac:dyDescent="0.3">
      <c r="A637" s="114">
        <v>165000</v>
      </c>
      <c r="B637" s="113" t="s">
        <v>1127</v>
      </c>
      <c r="C637" s="112">
        <f>VLOOKUP(A637,cuc!$A$3:$H$2089,8,FALSE)</f>
        <v>5349179005</v>
      </c>
      <c r="D637" s="119"/>
      <c r="E637" s="115"/>
    </row>
    <row r="638" spans="1:5" x14ac:dyDescent="0.3">
      <c r="A638" s="114">
        <v>165005</v>
      </c>
      <c r="B638" s="113" t="s">
        <v>1126</v>
      </c>
      <c r="C638" s="112">
        <f>VLOOKUP(A638,cuc!$A$3:$H$2089,8,FALSE)</f>
        <v>5349179005</v>
      </c>
      <c r="D638" s="119"/>
      <c r="E638" s="115"/>
    </row>
    <row r="639" spans="1:5" hidden="1" x14ac:dyDescent="0.3">
      <c r="A639" s="114">
        <v>165010</v>
      </c>
      <c r="B639" s="113" t="s">
        <v>1125</v>
      </c>
      <c r="C639" s="112">
        <f>VLOOKUP(A639,cuc!$A$3:$H$2089,8,FALSE)</f>
        <v>0</v>
      </c>
      <c r="D639" s="119"/>
      <c r="E639" s="115"/>
    </row>
    <row r="640" spans="1:5" hidden="1" x14ac:dyDescent="0.3">
      <c r="A640" s="114">
        <v>165015</v>
      </c>
      <c r="B640" s="113" t="s">
        <v>1124</v>
      </c>
      <c r="C640" s="112">
        <f>VLOOKUP(A640,cuc!$A$3:$H$2089,8,FALSE)</f>
        <v>0</v>
      </c>
      <c r="D640" s="119"/>
      <c r="E640" s="115"/>
    </row>
    <row r="641" spans="1:5" hidden="1" x14ac:dyDescent="0.3">
      <c r="A641" s="114">
        <v>165095</v>
      </c>
      <c r="B641" s="113" t="s">
        <v>213</v>
      </c>
      <c r="C641" s="112">
        <f>VLOOKUP(A641,cuc!$A$3:$H$2089,8,FALSE)</f>
        <v>0</v>
      </c>
      <c r="D641" s="119"/>
      <c r="E641" s="115"/>
    </row>
    <row r="642" spans="1:5" hidden="1" x14ac:dyDescent="0.3">
      <c r="A642" s="114">
        <v>165099</v>
      </c>
      <c r="B642" s="113" t="s">
        <v>1123</v>
      </c>
      <c r="C642" s="112">
        <f>VLOOKUP(A642,cuc!$A$3:$H$2089,8,FALSE)</f>
        <v>0</v>
      </c>
      <c r="D642" s="119"/>
      <c r="E642" s="115"/>
    </row>
    <row r="643" spans="1:5" hidden="1" x14ac:dyDescent="0.3">
      <c r="A643" s="114">
        <v>165500</v>
      </c>
      <c r="B643" s="113" t="s">
        <v>1122</v>
      </c>
      <c r="C643" s="112">
        <f>VLOOKUP(A643,cuc!$A$3:$H$2089,8,FALSE)</f>
        <v>0</v>
      </c>
      <c r="D643" s="119"/>
      <c r="E643" s="115"/>
    </row>
    <row r="644" spans="1:5" hidden="1" x14ac:dyDescent="0.3">
      <c r="A644" s="114">
        <v>165505</v>
      </c>
      <c r="B644" s="113" t="s">
        <v>1121</v>
      </c>
      <c r="C644" s="112">
        <f>VLOOKUP(A644,cuc!$A$3:$H$2089,8,FALSE)</f>
        <v>0</v>
      </c>
      <c r="D644" s="119"/>
      <c r="E644" s="115"/>
    </row>
    <row r="645" spans="1:5" hidden="1" x14ac:dyDescent="0.3">
      <c r="A645" s="114">
        <v>165510</v>
      </c>
      <c r="B645" s="113" t="s">
        <v>1120</v>
      </c>
      <c r="C645" s="112">
        <f>VLOOKUP(A645,cuc!$A$3:$H$2089,8,FALSE)</f>
        <v>0</v>
      </c>
      <c r="D645" s="119"/>
      <c r="E645" s="115"/>
    </row>
    <row r="646" spans="1:5" hidden="1" x14ac:dyDescent="0.3">
      <c r="A646" s="114">
        <v>165515</v>
      </c>
      <c r="B646" s="113" t="s">
        <v>1119</v>
      </c>
      <c r="C646" s="112">
        <f>VLOOKUP(A646,cuc!$A$3:$H$2089,8,FALSE)</f>
        <v>0</v>
      </c>
      <c r="D646" s="119"/>
      <c r="E646" s="115"/>
    </row>
    <row r="647" spans="1:5" hidden="1" x14ac:dyDescent="0.3">
      <c r="A647" s="114">
        <v>165595</v>
      </c>
      <c r="B647" s="113" t="s">
        <v>213</v>
      </c>
      <c r="C647" s="112">
        <f>VLOOKUP(A647,cuc!$A$3:$H$2089,8,FALSE)</f>
        <v>0</v>
      </c>
      <c r="D647" s="119"/>
      <c r="E647" s="115"/>
    </row>
    <row r="648" spans="1:5" hidden="1" x14ac:dyDescent="0.3">
      <c r="A648" s="114">
        <v>165599</v>
      </c>
      <c r="B648" s="113" t="s">
        <v>1118</v>
      </c>
      <c r="C648" s="112">
        <f>VLOOKUP(A648,cuc!$A$3:$H$2089,8,FALSE)</f>
        <v>0</v>
      </c>
      <c r="D648" s="119"/>
      <c r="E648" s="115"/>
    </row>
    <row r="649" spans="1:5" x14ac:dyDescent="0.3">
      <c r="A649" s="114">
        <v>166000</v>
      </c>
      <c r="B649" s="113" t="s">
        <v>1117</v>
      </c>
      <c r="C649" s="112">
        <f>VLOOKUP(A649,cuc!$A$3:$H$2089,8,FALSE)</f>
        <v>242799493</v>
      </c>
      <c r="D649" s="119"/>
      <c r="E649" s="115"/>
    </row>
    <row r="650" spans="1:5" hidden="1" x14ac:dyDescent="0.3">
      <c r="A650" s="114">
        <v>166005</v>
      </c>
      <c r="B650" s="113" t="s">
        <v>453</v>
      </c>
      <c r="C650" s="112">
        <f>VLOOKUP(A650,cuc!$A$3:$H$2089,8,FALSE)</f>
        <v>0</v>
      </c>
      <c r="D650" s="119"/>
      <c r="E650" s="115"/>
    </row>
    <row r="651" spans="1:5" hidden="1" x14ac:dyDescent="0.3">
      <c r="A651" s="114">
        <v>166010</v>
      </c>
      <c r="B651" s="113" t="s">
        <v>483</v>
      </c>
      <c r="C651" s="112">
        <f>VLOOKUP(A651,cuc!$A$3:$H$2089,8,FALSE)</f>
        <v>0</v>
      </c>
      <c r="D651" s="119"/>
      <c r="E651" s="115"/>
    </row>
    <row r="652" spans="1:5" hidden="1" x14ac:dyDescent="0.3">
      <c r="A652" s="114">
        <v>166015</v>
      </c>
      <c r="B652" s="113" t="s">
        <v>1116</v>
      </c>
      <c r="C652" s="112">
        <f>VLOOKUP(A652,cuc!$A$3:$H$2089,8,FALSE)</f>
        <v>0</v>
      </c>
      <c r="D652" s="119"/>
      <c r="E652" s="115"/>
    </row>
    <row r="653" spans="1:5" hidden="1" x14ac:dyDescent="0.3">
      <c r="A653" s="114">
        <v>166020</v>
      </c>
      <c r="B653" s="113" t="s">
        <v>425</v>
      </c>
      <c r="C653" s="112">
        <f>VLOOKUP(A653,cuc!$A$3:$H$2089,8,FALSE)</f>
        <v>0</v>
      </c>
      <c r="D653" s="119"/>
      <c r="E653" s="115"/>
    </row>
    <row r="654" spans="1:5" hidden="1" x14ac:dyDescent="0.3">
      <c r="A654" s="114">
        <v>166025</v>
      </c>
      <c r="B654" s="113" t="s">
        <v>1115</v>
      </c>
      <c r="C654" s="112">
        <f>VLOOKUP(A654,cuc!$A$3:$H$2089,8,FALSE)</f>
        <v>0</v>
      </c>
      <c r="D654" s="119"/>
      <c r="E654" s="115"/>
    </row>
    <row r="655" spans="1:5" hidden="1" x14ac:dyDescent="0.3">
      <c r="A655" s="114">
        <v>166030</v>
      </c>
      <c r="B655" s="113" t="s">
        <v>1114</v>
      </c>
      <c r="C655" s="112">
        <f>VLOOKUP(A655,cuc!$A$3:$H$2089,8,FALSE)</f>
        <v>0</v>
      </c>
      <c r="D655" s="119"/>
      <c r="E655" s="115"/>
    </row>
    <row r="656" spans="1:5" x14ac:dyDescent="0.3">
      <c r="A656" s="114">
        <v>166035</v>
      </c>
      <c r="B656" s="113" t="s">
        <v>1113</v>
      </c>
      <c r="C656" s="112">
        <f>VLOOKUP(A656,cuc!$A$3:$H$2089,8,FALSE)</f>
        <v>242799493</v>
      </c>
      <c r="D656" s="119"/>
      <c r="E656" s="115"/>
    </row>
    <row r="657" spans="1:5" hidden="1" x14ac:dyDescent="0.3">
      <c r="A657" s="114">
        <v>166040</v>
      </c>
      <c r="B657" s="113" t="s">
        <v>1112</v>
      </c>
      <c r="C657" s="112">
        <f>VLOOKUP(A657,cuc!$A$3:$H$2089,8,FALSE)</f>
        <v>0</v>
      </c>
      <c r="D657" s="119"/>
      <c r="E657" s="115"/>
    </row>
    <row r="658" spans="1:5" hidden="1" x14ac:dyDescent="0.3">
      <c r="A658" s="114">
        <v>166045</v>
      </c>
      <c r="B658" s="113" t="s">
        <v>1111</v>
      </c>
      <c r="C658" s="112">
        <f>VLOOKUP(A658,cuc!$A$3:$H$2089,8,FALSE)</f>
        <v>0</v>
      </c>
      <c r="D658" s="119"/>
      <c r="E658" s="115"/>
    </row>
    <row r="659" spans="1:5" hidden="1" x14ac:dyDescent="0.3">
      <c r="A659" s="114">
        <v>166050</v>
      </c>
      <c r="B659" s="113" t="s">
        <v>213</v>
      </c>
      <c r="C659" s="112">
        <f>VLOOKUP(A659,cuc!$A$3:$H$2089,8,FALSE)</f>
        <v>0</v>
      </c>
      <c r="D659" s="119"/>
      <c r="E659" s="115"/>
    </row>
    <row r="660" spans="1:5" hidden="1" x14ac:dyDescent="0.3">
      <c r="A660" s="114">
        <v>166099</v>
      </c>
      <c r="B660" s="113" t="s">
        <v>1110</v>
      </c>
      <c r="C660" s="112">
        <f>VLOOKUP(A660,cuc!$A$3:$H$2089,8,FALSE)</f>
        <v>0</v>
      </c>
      <c r="D660" s="119"/>
      <c r="E660" s="115"/>
    </row>
    <row r="661" spans="1:5" x14ac:dyDescent="0.3">
      <c r="A661" s="114">
        <v>170000</v>
      </c>
      <c r="B661" s="113" t="s">
        <v>1109</v>
      </c>
      <c r="C661" s="112">
        <f>VLOOKUP(A661,cuc!$A$3:$H$2089,8,FALSE)</f>
        <v>10449288331.799999</v>
      </c>
      <c r="D661" s="119"/>
      <c r="E661" s="115"/>
    </row>
    <row r="662" spans="1:5" x14ac:dyDescent="0.3">
      <c r="A662" s="114">
        <v>170500</v>
      </c>
      <c r="B662" s="113" t="s">
        <v>1085</v>
      </c>
      <c r="C662" s="112">
        <f>VLOOKUP(A662,cuc!$A$3:$H$2089,8,FALSE)</f>
        <v>10449288331.799999</v>
      </c>
      <c r="D662" s="119"/>
      <c r="E662" s="115"/>
    </row>
    <row r="663" spans="1:5" x14ac:dyDescent="0.3">
      <c r="A663" s="114">
        <v>170502</v>
      </c>
      <c r="B663" s="113" t="s">
        <v>508</v>
      </c>
      <c r="C663" s="112">
        <f>VLOOKUP(A663,cuc!$A$3:$H$2089,8,FALSE)</f>
        <v>4799628600</v>
      </c>
      <c r="D663" s="119"/>
      <c r="E663" s="115"/>
    </row>
    <row r="664" spans="1:5" hidden="1" x14ac:dyDescent="0.3">
      <c r="A664" s="114">
        <v>170503</v>
      </c>
      <c r="B664" s="113" t="s">
        <v>1108</v>
      </c>
      <c r="C664" s="112">
        <f>VLOOKUP(A664,cuc!$A$3:$H$2089,8,FALSE)</f>
        <v>0</v>
      </c>
      <c r="D664" s="119"/>
      <c r="E664" s="115"/>
    </row>
    <row r="665" spans="1:5" x14ac:dyDescent="0.3">
      <c r="A665" s="114">
        <v>170504</v>
      </c>
      <c r="B665" s="113" t="s">
        <v>571</v>
      </c>
      <c r="C665" s="112">
        <f>VLOOKUP(A665,cuc!$A$3:$H$2089,8,FALSE)</f>
        <v>6159676710</v>
      </c>
      <c r="D665" s="119"/>
      <c r="E665" s="115"/>
    </row>
    <row r="666" spans="1:5" x14ac:dyDescent="0.3">
      <c r="A666" s="114">
        <v>170505</v>
      </c>
      <c r="B666" s="113" t="s">
        <v>570</v>
      </c>
      <c r="C666" s="112">
        <f>VLOOKUP(A666,cuc!$A$3:$H$2089,8,FALSE)</f>
        <v>1054233225</v>
      </c>
      <c r="D666" s="119"/>
      <c r="E666" s="115"/>
    </row>
    <row r="667" spans="1:5" hidden="1" x14ac:dyDescent="0.3">
      <c r="A667" s="114">
        <v>170506</v>
      </c>
      <c r="B667" s="113" t="s">
        <v>557</v>
      </c>
      <c r="C667" s="112">
        <f>VLOOKUP(A667,cuc!$A$3:$H$2089,8,FALSE)</f>
        <v>0</v>
      </c>
      <c r="D667" s="119"/>
      <c r="E667" s="115"/>
    </row>
    <row r="668" spans="1:5" hidden="1" x14ac:dyDescent="0.3">
      <c r="A668" s="114">
        <v>170507</v>
      </c>
      <c r="B668" s="113" t="s">
        <v>1107</v>
      </c>
      <c r="C668" s="112">
        <f>VLOOKUP(A668,cuc!$A$3:$H$2089,8,FALSE)</f>
        <v>0</v>
      </c>
      <c r="D668" s="119"/>
      <c r="E668" s="115"/>
    </row>
    <row r="669" spans="1:5" hidden="1" x14ac:dyDescent="0.3">
      <c r="A669" s="114">
        <v>170510</v>
      </c>
      <c r="B669" s="113" t="s">
        <v>1106</v>
      </c>
      <c r="C669" s="112">
        <f>VLOOKUP(A669,cuc!$A$3:$H$2089,8,FALSE)</f>
        <v>0</v>
      </c>
      <c r="D669" s="119"/>
      <c r="E669" s="115"/>
    </row>
    <row r="670" spans="1:5" hidden="1" x14ac:dyDescent="0.3">
      <c r="A670" s="114">
        <v>170515</v>
      </c>
      <c r="B670" s="113" t="s">
        <v>1105</v>
      </c>
      <c r="C670" s="112">
        <f>VLOOKUP(A670,cuc!$A$3:$H$2089,8,FALSE)</f>
        <v>0</v>
      </c>
      <c r="D670" s="119"/>
      <c r="E670" s="115"/>
    </row>
    <row r="671" spans="1:5" x14ac:dyDescent="0.3">
      <c r="A671" s="114">
        <v>170520</v>
      </c>
      <c r="B671" s="113" t="s">
        <v>569</v>
      </c>
      <c r="C671" s="112">
        <f>VLOOKUP(A671,cuc!$A$3:$H$2089,8,FALSE)</f>
        <v>510205878</v>
      </c>
      <c r="D671" s="119"/>
      <c r="E671" s="115"/>
    </row>
    <row r="672" spans="1:5" hidden="1" x14ac:dyDescent="0.3">
      <c r="A672" s="114">
        <v>170524</v>
      </c>
      <c r="B672" s="113" t="s">
        <v>510</v>
      </c>
      <c r="C672" s="112">
        <f>VLOOKUP(A672,cuc!$A$3:$H$2089,8,FALSE)</f>
        <v>0</v>
      </c>
      <c r="D672" s="119"/>
      <c r="E672" s="115"/>
    </row>
    <row r="673" spans="1:5" hidden="1" x14ac:dyDescent="0.3">
      <c r="A673" s="114">
        <v>170525</v>
      </c>
      <c r="B673" s="113" t="s">
        <v>567</v>
      </c>
      <c r="C673" s="112">
        <f>VLOOKUP(A673,cuc!$A$3:$H$2089,8,FALSE)</f>
        <v>0</v>
      </c>
      <c r="D673" s="119"/>
      <c r="E673" s="115"/>
    </row>
    <row r="674" spans="1:5" hidden="1" x14ac:dyDescent="0.3">
      <c r="A674" s="114">
        <v>170526</v>
      </c>
      <c r="B674" s="113" t="s">
        <v>566</v>
      </c>
      <c r="C674" s="112">
        <f>VLOOKUP(A674,cuc!$A$3:$H$2089,8,FALSE)</f>
        <v>0</v>
      </c>
      <c r="D674" s="119"/>
      <c r="E674" s="115"/>
    </row>
    <row r="675" spans="1:5" hidden="1" x14ac:dyDescent="0.3">
      <c r="A675" s="114">
        <v>170528</v>
      </c>
      <c r="B675" s="113" t="s">
        <v>565</v>
      </c>
      <c r="C675" s="112">
        <f>VLOOKUP(A675,cuc!$A$3:$H$2089,8,FALSE)</f>
        <v>0</v>
      </c>
      <c r="D675" s="119"/>
      <c r="E675" s="115"/>
    </row>
    <row r="676" spans="1:5" hidden="1" x14ac:dyDescent="0.3">
      <c r="A676" s="114">
        <v>170529</v>
      </c>
      <c r="B676" s="113" t="s">
        <v>564</v>
      </c>
      <c r="C676" s="112">
        <f>VLOOKUP(A676,cuc!$A$3:$H$2089,8,FALSE)</f>
        <v>0</v>
      </c>
      <c r="D676" s="119"/>
      <c r="E676" s="115"/>
    </row>
    <row r="677" spans="1:5" hidden="1" x14ac:dyDescent="0.3">
      <c r="A677" s="114">
        <v>170530</v>
      </c>
      <c r="B677" s="113" t="s">
        <v>563</v>
      </c>
      <c r="C677" s="112">
        <f>VLOOKUP(A677,cuc!$A$3:$H$2089,8,FALSE)</f>
        <v>0</v>
      </c>
      <c r="D677" s="119"/>
      <c r="E677" s="115"/>
    </row>
    <row r="678" spans="1:5" hidden="1" x14ac:dyDescent="0.3">
      <c r="A678" s="114">
        <v>170535</v>
      </c>
      <c r="B678" s="113" t="s">
        <v>561</v>
      </c>
      <c r="C678" s="112">
        <f>VLOOKUP(A678,cuc!$A$3:$H$2089,8,FALSE)</f>
        <v>0</v>
      </c>
      <c r="D678" s="119"/>
      <c r="E678" s="115"/>
    </row>
    <row r="679" spans="1:5" hidden="1" x14ac:dyDescent="0.3">
      <c r="A679" s="114">
        <v>170540</v>
      </c>
      <c r="B679" s="113" t="s">
        <v>555</v>
      </c>
      <c r="C679" s="112">
        <f>VLOOKUP(A679,cuc!$A$3:$H$2089,8,FALSE)</f>
        <v>0</v>
      </c>
      <c r="D679" s="119"/>
      <c r="E679" s="115"/>
    </row>
    <row r="680" spans="1:5" x14ac:dyDescent="0.3">
      <c r="A680" s="114">
        <v>170545</v>
      </c>
      <c r="B680" s="113" t="s">
        <v>560</v>
      </c>
      <c r="C680" s="112">
        <f>VLOOKUP(A680,cuc!$A$3:$H$2089,8,FALSE)</f>
        <v>120551152</v>
      </c>
      <c r="D680" s="119"/>
      <c r="E680" s="115"/>
    </row>
    <row r="681" spans="1:5" hidden="1" x14ac:dyDescent="0.3">
      <c r="A681" s="114">
        <v>170550</v>
      </c>
      <c r="B681" s="113" t="s">
        <v>1104</v>
      </c>
      <c r="C681" s="112">
        <f>VLOOKUP(A681,cuc!$A$3:$H$2089,8,FALSE)</f>
        <v>0</v>
      </c>
      <c r="D681" s="119"/>
      <c r="E681" s="115"/>
    </row>
    <row r="682" spans="1:5" hidden="1" x14ac:dyDescent="0.3">
      <c r="A682" s="114">
        <v>170555</v>
      </c>
      <c r="B682" s="113" t="s">
        <v>558</v>
      </c>
      <c r="C682" s="112">
        <f>VLOOKUP(A682,cuc!$A$3:$H$2089,8,FALSE)</f>
        <v>0</v>
      </c>
      <c r="D682" s="119"/>
      <c r="E682" s="115"/>
    </row>
    <row r="683" spans="1:5" hidden="1" x14ac:dyDescent="0.3">
      <c r="A683" s="114">
        <v>170560</v>
      </c>
      <c r="B683" s="113" t="s">
        <v>562</v>
      </c>
      <c r="C683" s="112">
        <f>VLOOKUP(A683,cuc!$A$3:$H$2089,8,FALSE)</f>
        <v>0</v>
      </c>
      <c r="D683" s="119"/>
      <c r="E683" s="115"/>
    </row>
    <row r="684" spans="1:5" hidden="1" x14ac:dyDescent="0.3">
      <c r="A684" s="114">
        <v>170565</v>
      </c>
      <c r="B684" s="113" t="s">
        <v>1103</v>
      </c>
      <c r="C684" s="112">
        <f>VLOOKUP(A684,cuc!$A$3:$H$2089,8,FALSE)</f>
        <v>0</v>
      </c>
      <c r="D684" s="119"/>
      <c r="E684" s="115"/>
    </row>
    <row r="685" spans="1:5" hidden="1" x14ac:dyDescent="0.3">
      <c r="A685" s="114">
        <v>170570</v>
      </c>
      <c r="B685" s="113" t="s">
        <v>1102</v>
      </c>
      <c r="C685" s="112">
        <f>VLOOKUP(A685,cuc!$A$3:$H$2089,8,FALSE)</f>
        <v>0</v>
      </c>
      <c r="D685" s="119"/>
      <c r="E685" s="115"/>
    </row>
    <row r="686" spans="1:5" hidden="1" x14ac:dyDescent="0.3">
      <c r="A686" s="114">
        <v>170575</v>
      </c>
      <c r="B686" s="113" t="s">
        <v>1101</v>
      </c>
      <c r="C686" s="112">
        <f>VLOOKUP(A686,cuc!$A$3:$H$2089,8,FALSE)</f>
        <v>0</v>
      </c>
      <c r="D686" s="119"/>
      <c r="E686" s="115"/>
    </row>
    <row r="687" spans="1:5" hidden="1" x14ac:dyDescent="0.3">
      <c r="A687" s="114">
        <v>170580</v>
      </c>
      <c r="B687" s="113" t="s">
        <v>1100</v>
      </c>
      <c r="C687" s="112">
        <f>VLOOKUP(A687,cuc!$A$3:$H$2089,8,FALSE)</f>
        <v>0</v>
      </c>
      <c r="D687" s="119"/>
      <c r="E687" s="115"/>
    </row>
    <row r="688" spans="1:5" hidden="1" x14ac:dyDescent="0.3">
      <c r="A688" s="114">
        <v>170585</v>
      </c>
      <c r="B688" s="113" t="s">
        <v>1099</v>
      </c>
      <c r="C688" s="112">
        <f>VLOOKUP(A688,cuc!$A$3:$H$2089,8,FALSE)</f>
        <v>0</v>
      </c>
      <c r="D688" s="119"/>
      <c r="E688" s="115"/>
    </row>
    <row r="689" spans="1:5" hidden="1" x14ac:dyDescent="0.3">
      <c r="A689" s="114">
        <v>170590</v>
      </c>
      <c r="B689" s="113" t="s">
        <v>1098</v>
      </c>
      <c r="C689" s="112">
        <f>VLOOKUP(A689,cuc!$A$3:$H$2089,8,FALSE)</f>
        <v>0</v>
      </c>
      <c r="D689" s="119"/>
      <c r="E689" s="115"/>
    </row>
    <row r="690" spans="1:5" hidden="1" x14ac:dyDescent="0.3">
      <c r="A690" s="114">
        <v>170591</v>
      </c>
      <c r="B690" s="113" t="s">
        <v>1097</v>
      </c>
      <c r="C690" s="112">
        <f>VLOOKUP(A690,cuc!$A$3:$H$2089,8,FALSE)</f>
        <v>0</v>
      </c>
      <c r="D690" s="119"/>
      <c r="E690" s="115"/>
    </row>
    <row r="691" spans="1:5" hidden="1" x14ac:dyDescent="0.3">
      <c r="A691" s="114">
        <v>170592</v>
      </c>
      <c r="B691" s="113" t="s">
        <v>447</v>
      </c>
      <c r="C691" s="112">
        <f>VLOOKUP(A691,cuc!$A$3:$H$2089,8,FALSE)</f>
        <v>0</v>
      </c>
      <c r="D691" s="119"/>
      <c r="E691" s="115"/>
    </row>
    <row r="692" spans="1:5" x14ac:dyDescent="0.3">
      <c r="A692" s="114">
        <v>170595</v>
      </c>
      <c r="B692" s="113" t="s">
        <v>1096</v>
      </c>
      <c r="C692" s="112">
        <f>VLOOKUP(A692,cuc!$A$3:$H$2089,8,FALSE)</f>
        <v>2195007233.1999998</v>
      </c>
      <c r="D692" s="119"/>
      <c r="E692" s="115"/>
    </row>
    <row r="693" spans="1:5" hidden="1" x14ac:dyDescent="0.3">
      <c r="A693" s="114">
        <v>170599</v>
      </c>
      <c r="B693" s="113" t="s">
        <v>1095</v>
      </c>
      <c r="C693" s="112">
        <f>VLOOKUP(A693,cuc!$A$3:$H$2089,8,FALSE)</f>
        <v>0</v>
      </c>
      <c r="D693" s="119"/>
      <c r="E693" s="115"/>
    </row>
    <row r="694" spans="1:5" hidden="1" x14ac:dyDescent="0.3">
      <c r="A694" s="114">
        <v>171000</v>
      </c>
      <c r="B694" s="113" t="s">
        <v>1094</v>
      </c>
      <c r="C694" s="112">
        <f>VLOOKUP(A694,cuc!$A$3:$H$2089,8,FALSE)</f>
        <v>0</v>
      </c>
      <c r="D694" s="119"/>
      <c r="E694" s="115"/>
    </row>
    <row r="695" spans="1:5" hidden="1" x14ac:dyDescent="0.3">
      <c r="A695" s="114">
        <v>171005</v>
      </c>
      <c r="B695" s="113" t="s">
        <v>508</v>
      </c>
      <c r="C695" s="112">
        <f>VLOOKUP(A695,cuc!$A$3:$H$2089,8,FALSE)</f>
        <v>0</v>
      </c>
      <c r="D695" s="119"/>
      <c r="E695" s="115"/>
    </row>
    <row r="696" spans="1:5" hidden="1" x14ac:dyDescent="0.3">
      <c r="A696" s="114">
        <v>171010</v>
      </c>
      <c r="B696" s="113" t="s">
        <v>571</v>
      </c>
      <c r="C696" s="112">
        <f>VLOOKUP(A696,cuc!$A$3:$H$2089,8,FALSE)</f>
        <v>0</v>
      </c>
      <c r="D696" s="119"/>
      <c r="E696" s="115"/>
    </row>
    <row r="697" spans="1:5" hidden="1" x14ac:dyDescent="0.3">
      <c r="A697" s="114">
        <v>171020</v>
      </c>
      <c r="B697" s="113" t="s">
        <v>1093</v>
      </c>
      <c r="C697" s="112">
        <f>VLOOKUP(A697,cuc!$A$3:$H$2089,8,FALSE)</f>
        <v>0</v>
      </c>
      <c r="D697" s="119"/>
      <c r="E697" s="115"/>
    </row>
    <row r="698" spans="1:5" hidden="1" x14ac:dyDescent="0.3">
      <c r="A698" s="114">
        <v>171090</v>
      </c>
      <c r="B698" s="113" t="s">
        <v>1092</v>
      </c>
      <c r="C698" s="112">
        <f>VLOOKUP(A698,cuc!$A$3:$H$2089,8,FALSE)</f>
        <v>0</v>
      </c>
      <c r="D698" s="119"/>
      <c r="E698" s="115"/>
    </row>
    <row r="699" spans="1:5" hidden="1" x14ac:dyDescent="0.3">
      <c r="A699" s="114">
        <v>171099</v>
      </c>
      <c r="B699" s="113" t="s">
        <v>1091</v>
      </c>
      <c r="C699" s="112">
        <f>VLOOKUP(A699,cuc!$A$3:$H$2089,8,FALSE)</f>
        <v>0</v>
      </c>
      <c r="D699" s="119"/>
      <c r="E699" s="115"/>
    </row>
    <row r="700" spans="1:5" hidden="1" x14ac:dyDescent="0.3">
      <c r="A700" s="114">
        <v>171500</v>
      </c>
      <c r="B700" s="113" t="s">
        <v>1090</v>
      </c>
      <c r="C700" s="112">
        <f>VLOOKUP(A700,cuc!$A$3:$H$2089,8,FALSE)</f>
        <v>0</v>
      </c>
      <c r="D700" s="119"/>
      <c r="E700" s="115"/>
    </row>
    <row r="701" spans="1:5" hidden="1" x14ac:dyDescent="0.3">
      <c r="A701" s="114">
        <v>171505</v>
      </c>
      <c r="B701" s="113" t="s">
        <v>508</v>
      </c>
      <c r="C701" s="112">
        <f>VLOOKUP(A701,cuc!$A$3:$H$2089,8,FALSE)</f>
        <v>0</v>
      </c>
      <c r="D701" s="119"/>
      <c r="E701" s="115"/>
    </row>
    <row r="702" spans="1:5" hidden="1" x14ac:dyDescent="0.3">
      <c r="A702" s="114">
        <v>171510</v>
      </c>
      <c r="B702" s="113" t="s">
        <v>571</v>
      </c>
      <c r="C702" s="112">
        <f>VLOOKUP(A702,cuc!$A$3:$H$2089,8,FALSE)</f>
        <v>0</v>
      </c>
      <c r="D702" s="119"/>
      <c r="E702" s="115"/>
    </row>
    <row r="703" spans="1:5" hidden="1" x14ac:dyDescent="0.3">
      <c r="A703" s="114">
        <v>171599</v>
      </c>
      <c r="B703" s="113" t="s">
        <v>1089</v>
      </c>
      <c r="C703" s="112">
        <f>VLOOKUP(A703,cuc!$A$3:$H$2089,8,FALSE)</f>
        <v>0</v>
      </c>
      <c r="D703" s="119"/>
      <c r="E703" s="115"/>
    </row>
    <row r="704" spans="1:5" hidden="1" x14ac:dyDescent="0.3">
      <c r="A704" s="114">
        <v>180000</v>
      </c>
      <c r="B704" s="113" t="s">
        <v>1088</v>
      </c>
      <c r="C704" s="112">
        <f>VLOOKUP(A704,cuc!$A$3:$H$2089,8,FALSE)</f>
        <v>0</v>
      </c>
      <c r="D704" s="119"/>
      <c r="E704" s="115"/>
    </row>
    <row r="705" spans="1:5" hidden="1" x14ac:dyDescent="0.3">
      <c r="A705" s="114">
        <v>180500</v>
      </c>
      <c r="B705" s="113" t="s">
        <v>1087</v>
      </c>
      <c r="C705" s="112">
        <f>VLOOKUP(A705,cuc!$A$3:$H$2089,8,FALSE)</f>
        <v>0</v>
      </c>
      <c r="D705" s="119"/>
      <c r="E705" s="115"/>
    </row>
    <row r="706" spans="1:5" hidden="1" x14ac:dyDescent="0.3">
      <c r="A706" s="114">
        <v>181000</v>
      </c>
      <c r="B706" s="113" t="s">
        <v>1086</v>
      </c>
      <c r="C706" s="112">
        <f>VLOOKUP(A706,cuc!$A$3:$H$2089,8,FALSE)</f>
        <v>0</v>
      </c>
      <c r="D706" s="119"/>
      <c r="E706" s="115"/>
    </row>
    <row r="707" spans="1:5" hidden="1" x14ac:dyDescent="0.3">
      <c r="A707" s="114">
        <v>181500</v>
      </c>
      <c r="B707" s="113" t="s">
        <v>1085</v>
      </c>
      <c r="C707" s="112">
        <f>VLOOKUP(A707,cuc!$A$3:$H$2089,8,FALSE)</f>
        <v>0</v>
      </c>
      <c r="D707" s="119"/>
      <c r="E707" s="115"/>
    </row>
    <row r="708" spans="1:5" hidden="1" x14ac:dyDescent="0.3">
      <c r="A708" s="114">
        <v>182000</v>
      </c>
      <c r="B708" s="113" t="s">
        <v>1084</v>
      </c>
      <c r="C708" s="112">
        <f>VLOOKUP(A708,cuc!$A$3:$H$2089,8,FALSE)</f>
        <v>0</v>
      </c>
      <c r="D708" s="119"/>
      <c r="E708" s="115"/>
    </row>
    <row r="709" spans="1:5" hidden="1" x14ac:dyDescent="0.3">
      <c r="A709" s="114">
        <v>182100</v>
      </c>
      <c r="B709" s="113" t="s">
        <v>1083</v>
      </c>
      <c r="C709" s="112">
        <f>VLOOKUP(A709,cuc!$A$3:$H$2089,8,FALSE)</f>
        <v>0</v>
      </c>
      <c r="D709" s="119"/>
      <c r="E709" s="115"/>
    </row>
    <row r="710" spans="1:5" hidden="1" x14ac:dyDescent="0.3">
      <c r="A710" s="114">
        <v>182500</v>
      </c>
      <c r="B710" s="113" t="s">
        <v>1082</v>
      </c>
      <c r="C710" s="112">
        <f>VLOOKUP(A710,cuc!$A$3:$H$2089,8,FALSE)</f>
        <v>0</v>
      </c>
      <c r="D710" s="119"/>
      <c r="E710" s="115"/>
    </row>
    <row r="711" spans="1:5" hidden="1" x14ac:dyDescent="0.3">
      <c r="A711" s="114">
        <v>189900</v>
      </c>
      <c r="B711" s="113" t="s">
        <v>1081</v>
      </c>
      <c r="C711" s="112">
        <f>VLOOKUP(A711,cuc!$A$3:$H$2089,8,FALSE)</f>
        <v>0</v>
      </c>
      <c r="D711" s="119"/>
      <c r="E711" s="115"/>
    </row>
    <row r="712" spans="1:5" x14ac:dyDescent="0.3">
      <c r="A712" s="114">
        <v>190000</v>
      </c>
      <c r="B712" s="113" t="s">
        <v>1080</v>
      </c>
      <c r="C712" s="112">
        <f>VLOOKUP(A712,cuc!$A$3:$H$2089,8,FALSE)</f>
        <v>228616647</v>
      </c>
      <c r="D712" s="119"/>
      <c r="E712" s="115"/>
    </row>
    <row r="713" spans="1:5" hidden="1" x14ac:dyDescent="0.3">
      <c r="A713" s="114">
        <v>190400</v>
      </c>
      <c r="B713" s="113" t="s">
        <v>882</v>
      </c>
      <c r="C713" s="112">
        <f>VLOOKUP(A713,cuc!$A$3:$H$2089,8,FALSE)</f>
        <v>0</v>
      </c>
      <c r="D713" s="119"/>
      <c r="E713" s="115"/>
    </row>
    <row r="714" spans="1:5" hidden="1" x14ac:dyDescent="0.3">
      <c r="A714" s="114">
        <v>190405</v>
      </c>
      <c r="B714" s="113" t="s">
        <v>1079</v>
      </c>
      <c r="C714" s="112">
        <f>VLOOKUP(A714,cuc!$A$3:$H$2089,8,FALSE)</f>
        <v>0</v>
      </c>
      <c r="D714" s="119"/>
      <c r="E714" s="115"/>
    </row>
    <row r="715" spans="1:5" hidden="1" x14ac:dyDescent="0.3">
      <c r="A715" s="114">
        <v>190410</v>
      </c>
      <c r="B715" s="113" t="s">
        <v>1078</v>
      </c>
      <c r="C715" s="112">
        <f>VLOOKUP(A715,cuc!$A$3:$H$2089,8,FALSE)</f>
        <v>0</v>
      </c>
      <c r="D715" s="119"/>
      <c r="E715" s="115"/>
    </row>
    <row r="716" spans="1:5" hidden="1" x14ac:dyDescent="0.3">
      <c r="A716" s="114">
        <v>190415</v>
      </c>
      <c r="B716" s="113" t="s">
        <v>1077</v>
      </c>
      <c r="C716" s="112">
        <f>VLOOKUP(A716,cuc!$A$3:$H$2089,8,FALSE)</f>
        <v>0</v>
      </c>
      <c r="D716" s="119"/>
      <c r="E716" s="115"/>
    </row>
    <row r="717" spans="1:5" hidden="1" x14ac:dyDescent="0.3">
      <c r="A717" s="114">
        <v>190420</v>
      </c>
      <c r="B717" s="113" t="s">
        <v>1076</v>
      </c>
      <c r="C717" s="112">
        <f>VLOOKUP(A717,cuc!$A$3:$H$2089,8,FALSE)</f>
        <v>0</v>
      </c>
      <c r="D717" s="119"/>
      <c r="E717" s="115"/>
    </row>
    <row r="718" spans="1:5" hidden="1" x14ac:dyDescent="0.3">
      <c r="A718" s="114">
        <v>190425</v>
      </c>
      <c r="B718" s="113" t="s">
        <v>1075</v>
      </c>
      <c r="C718" s="112">
        <f>VLOOKUP(A718,cuc!$A$3:$H$2089,8,FALSE)</f>
        <v>0</v>
      </c>
      <c r="D718" s="119"/>
      <c r="E718" s="115"/>
    </row>
    <row r="719" spans="1:5" hidden="1" x14ac:dyDescent="0.3">
      <c r="A719" s="114">
        <v>190430</v>
      </c>
      <c r="B719" s="113" t="s">
        <v>1074</v>
      </c>
      <c r="C719" s="112">
        <f>VLOOKUP(A719,cuc!$A$3:$H$2089,8,FALSE)</f>
        <v>0</v>
      </c>
      <c r="D719" s="119"/>
      <c r="E719" s="115"/>
    </row>
    <row r="720" spans="1:5" hidden="1" x14ac:dyDescent="0.3">
      <c r="A720" s="114">
        <v>190435</v>
      </c>
      <c r="B720" s="113" t="s">
        <v>1073</v>
      </c>
      <c r="C720" s="112">
        <f>VLOOKUP(A720,cuc!$A$3:$H$2089,8,FALSE)</f>
        <v>0</v>
      </c>
      <c r="D720" s="119"/>
      <c r="E720" s="115"/>
    </row>
    <row r="721" spans="1:5" hidden="1" x14ac:dyDescent="0.3">
      <c r="A721" s="114">
        <v>190440</v>
      </c>
      <c r="B721" s="113" t="s">
        <v>1072</v>
      </c>
      <c r="C721" s="112">
        <f>VLOOKUP(A721,cuc!$A$3:$H$2089,8,FALSE)</f>
        <v>0</v>
      </c>
      <c r="D721" s="119"/>
      <c r="E721" s="115"/>
    </row>
    <row r="722" spans="1:5" hidden="1" x14ac:dyDescent="0.3">
      <c r="A722" s="114">
        <v>190495</v>
      </c>
      <c r="B722" s="113" t="s">
        <v>873</v>
      </c>
      <c r="C722" s="112">
        <f>VLOOKUP(A722,cuc!$A$3:$H$2089,8,FALSE)</f>
        <v>0</v>
      </c>
      <c r="D722" s="119"/>
      <c r="E722" s="115"/>
    </row>
    <row r="723" spans="1:5" hidden="1" x14ac:dyDescent="0.3">
      <c r="A723" s="114">
        <v>190500</v>
      </c>
      <c r="B723" s="113" t="s">
        <v>1071</v>
      </c>
      <c r="C723" s="112">
        <f>VLOOKUP(A723,cuc!$A$3:$H$2089,8,FALSE)</f>
        <v>0</v>
      </c>
      <c r="D723" s="119"/>
      <c r="E723" s="115"/>
    </row>
    <row r="724" spans="1:5" hidden="1" x14ac:dyDescent="0.3">
      <c r="A724" s="114">
        <v>190505</v>
      </c>
      <c r="B724" s="113" t="s">
        <v>867</v>
      </c>
      <c r="C724" s="112">
        <f>VLOOKUP(A724,cuc!$A$3:$H$2089,8,FALSE)</f>
        <v>0</v>
      </c>
      <c r="D724" s="119"/>
      <c r="E724" s="115"/>
    </row>
    <row r="725" spans="1:5" hidden="1" x14ac:dyDescent="0.3">
      <c r="A725" s="114">
        <v>190510</v>
      </c>
      <c r="B725" s="113" t="s">
        <v>449</v>
      </c>
      <c r="C725" s="112">
        <f>VLOOKUP(A725,cuc!$A$3:$H$2089,8,FALSE)</f>
        <v>0</v>
      </c>
      <c r="D725" s="119"/>
      <c r="E725" s="115"/>
    </row>
    <row r="726" spans="1:5" hidden="1" x14ac:dyDescent="0.3">
      <c r="A726" s="114">
        <v>190515</v>
      </c>
      <c r="B726" s="113" t="s">
        <v>451</v>
      </c>
      <c r="C726" s="112">
        <f>VLOOKUP(A726,cuc!$A$3:$H$2089,8,FALSE)</f>
        <v>0</v>
      </c>
      <c r="D726" s="119"/>
      <c r="E726" s="115"/>
    </row>
    <row r="727" spans="1:5" hidden="1" x14ac:dyDescent="0.3">
      <c r="A727" s="114">
        <v>190520</v>
      </c>
      <c r="B727" s="113" t="s">
        <v>483</v>
      </c>
      <c r="C727" s="112">
        <f>VLOOKUP(A727,cuc!$A$3:$H$2089,8,FALSE)</f>
        <v>0</v>
      </c>
      <c r="D727" s="119"/>
      <c r="E727" s="115"/>
    </row>
    <row r="728" spans="1:5" hidden="1" x14ac:dyDescent="0.3">
      <c r="A728" s="114">
        <v>190595</v>
      </c>
      <c r="B728" s="113" t="s">
        <v>1066</v>
      </c>
      <c r="C728" s="112">
        <f>VLOOKUP(A728,cuc!$A$3:$H$2089,8,FALSE)</f>
        <v>0</v>
      </c>
      <c r="D728" s="119"/>
      <c r="E728" s="115"/>
    </row>
    <row r="729" spans="1:5" x14ac:dyDescent="0.3">
      <c r="A729" s="114">
        <v>191000</v>
      </c>
      <c r="B729" s="113" t="s">
        <v>1070</v>
      </c>
      <c r="C729" s="112">
        <f>VLOOKUP(A729,cuc!$A$3:$H$2089,8,FALSE)</f>
        <v>228616647</v>
      </c>
      <c r="D729" s="119"/>
      <c r="E729" s="115"/>
    </row>
    <row r="730" spans="1:5" hidden="1" x14ac:dyDescent="0.3">
      <c r="A730" s="114">
        <v>191005</v>
      </c>
      <c r="B730" s="113" t="s">
        <v>578</v>
      </c>
      <c r="C730" s="112">
        <f>VLOOKUP(A730,cuc!$A$3:$H$2089,8,FALSE)</f>
        <v>0</v>
      </c>
      <c r="D730" s="119"/>
      <c r="E730" s="115"/>
    </row>
    <row r="731" spans="1:5" hidden="1" x14ac:dyDescent="0.3">
      <c r="A731" s="114">
        <v>191010</v>
      </c>
      <c r="B731" s="113" t="s">
        <v>577</v>
      </c>
      <c r="C731" s="112">
        <f>VLOOKUP(A731,cuc!$A$3:$H$2089,8,FALSE)</f>
        <v>0</v>
      </c>
      <c r="D731" s="119"/>
      <c r="E731" s="115"/>
    </row>
    <row r="732" spans="1:5" hidden="1" x14ac:dyDescent="0.3">
      <c r="A732" s="114">
        <v>191020</v>
      </c>
      <c r="B732" s="113" t="s">
        <v>1069</v>
      </c>
      <c r="C732" s="112">
        <f>VLOOKUP(A732,cuc!$A$3:$H$2089,8,FALSE)</f>
        <v>0</v>
      </c>
      <c r="D732" s="119"/>
      <c r="E732" s="115"/>
    </row>
    <row r="733" spans="1:5" x14ac:dyDescent="0.3">
      <c r="A733" s="114">
        <v>191025</v>
      </c>
      <c r="B733" s="113" t="s">
        <v>575</v>
      </c>
      <c r="C733" s="112">
        <f>VLOOKUP(A733,cuc!$A$3:$H$2089,8,FALSE)</f>
        <v>498800000</v>
      </c>
      <c r="D733" s="119"/>
      <c r="E733" s="115"/>
    </row>
    <row r="734" spans="1:5" hidden="1" x14ac:dyDescent="0.3">
      <c r="A734" s="114">
        <v>191030</v>
      </c>
      <c r="B734" s="113" t="s">
        <v>1068</v>
      </c>
      <c r="C734" s="112">
        <f>VLOOKUP(A734,cuc!$A$3:$H$2089,8,FALSE)</f>
        <v>0</v>
      </c>
      <c r="D734" s="119"/>
      <c r="E734" s="115"/>
    </row>
    <row r="735" spans="1:5" hidden="1" x14ac:dyDescent="0.3">
      <c r="A735" s="114">
        <v>191035</v>
      </c>
      <c r="B735" s="113" t="s">
        <v>574</v>
      </c>
      <c r="C735" s="112">
        <f>VLOOKUP(A735,cuc!$A$3:$H$2089,8,FALSE)</f>
        <v>0</v>
      </c>
      <c r="D735" s="119"/>
      <c r="E735" s="115"/>
    </row>
    <row r="736" spans="1:5" hidden="1" x14ac:dyDescent="0.3">
      <c r="A736" s="114">
        <v>191040</v>
      </c>
      <c r="B736" s="113" t="s">
        <v>1067</v>
      </c>
      <c r="C736" s="112">
        <f>VLOOKUP(A736,cuc!$A$3:$H$2089,8,FALSE)</f>
        <v>0</v>
      </c>
      <c r="D736" s="119"/>
      <c r="E736" s="115"/>
    </row>
    <row r="737" spans="1:5" hidden="1" x14ac:dyDescent="0.3">
      <c r="A737" s="114">
        <v>191045</v>
      </c>
      <c r="B737" s="113" t="s">
        <v>573</v>
      </c>
      <c r="C737" s="112">
        <f>VLOOKUP(A737,cuc!$A$3:$H$2089,8,FALSE)</f>
        <v>0</v>
      </c>
      <c r="D737" s="119"/>
      <c r="E737" s="115"/>
    </row>
    <row r="738" spans="1:5" x14ac:dyDescent="0.3">
      <c r="A738" s="114">
        <v>191095</v>
      </c>
      <c r="B738" s="113" t="s">
        <v>1066</v>
      </c>
      <c r="C738" s="112">
        <f>VLOOKUP(A738,cuc!$A$3:$H$2089,8,FALSE)</f>
        <v>270183353</v>
      </c>
      <c r="D738" s="119"/>
      <c r="E738" s="115"/>
    </row>
    <row r="739" spans="1:5" hidden="1" x14ac:dyDescent="0.3">
      <c r="A739" s="114">
        <v>191099</v>
      </c>
      <c r="B739" s="113" t="s">
        <v>1065</v>
      </c>
      <c r="C739" s="112">
        <f>VLOOKUP(A739,cuc!$A$3:$H$2089,8,FALSE)</f>
        <v>0</v>
      </c>
      <c r="D739" s="119"/>
      <c r="E739" s="115"/>
    </row>
    <row r="740" spans="1:5" hidden="1" x14ac:dyDescent="0.3">
      <c r="A740" s="114">
        <v>191500</v>
      </c>
      <c r="B740" s="113" t="s">
        <v>1064</v>
      </c>
      <c r="C740" s="112">
        <f>VLOOKUP(A740,cuc!$A$3:$H$2089,8,FALSE)</f>
        <v>0</v>
      </c>
      <c r="D740" s="119"/>
      <c r="E740" s="115"/>
    </row>
    <row r="741" spans="1:5" hidden="1" x14ac:dyDescent="0.3">
      <c r="A741" s="114">
        <v>192000</v>
      </c>
      <c r="B741" s="113" t="s">
        <v>1063</v>
      </c>
      <c r="C741" s="112">
        <f>VLOOKUP(A741,cuc!$A$3:$H$2089,8,FALSE)</f>
        <v>0</v>
      </c>
      <c r="D741" s="119"/>
      <c r="E741" s="115"/>
    </row>
    <row r="742" spans="1:5" hidden="1" x14ac:dyDescent="0.3">
      <c r="A742" s="114">
        <v>193500</v>
      </c>
      <c r="B742" s="113" t="s">
        <v>1062</v>
      </c>
      <c r="C742" s="112">
        <f>VLOOKUP(A742,cuc!$A$3:$H$2089,8,FALSE)</f>
        <v>0</v>
      </c>
      <c r="D742" s="119"/>
      <c r="E742" s="115"/>
    </row>
    <row r="743" spans="1:5" hidden="1" x14ac:dyDescent="0.3">
      <c r="A743" s="114">
        <v>193505</v>
      </c>
      <c r="B743" s="113" t="s">
        <v>1059</v>
      </c>
      <c r="C743" s="112">
        <f>VLOOKUP(A743,cuc!$A$3:$H$2089,8,FALSE)</f>
        <v>0</v>
      </c>
      <c r="D743" s="119"/>
      <c r="E743" s="115"/>
    </row>
    <row r="744" spans="1:5" hidden="1" x14ac:dyDescent="0.3">
      <c r="A744" s="114">
        <v>193510</v>
      </c>
      <c r="B744" s="113" t="s">
        <v>1058</v>
      </c>
      <c r="C744" s="112">
        <f>VLOOKUP(A744,cuc!$A$3:$H$2089,8,FALSE)</f>
        <v>0</v>
      </c>
      <c r="D744" s="119"/>
      <c r="E744" s="115"/>
    </row>
    <row r="745" spans="1:5" hidden="1" x14ac:dyDescent="0.3">
      <c r="A745" s="114">
        <v>193515</v>
      </c>
      <c r="B745" s="113" t="s">
        <v>169</v>
      </c>
      <c r="C745" s="112">
        <f>VLOOKUP(A745,cuc!$A$3:$H$2089,8,FALSE)</f>
        <v>0</v>
      </c>
      <c r="D745" s="119"/>
      <c r="E745" s="115"/>
    </row>
    <row r="746" spans="1:5" hidden="1" x14ac:dyDescent="0.3">
      <c r="A746" s="114">
        <v>193520</v>
      </c>
      <c r="B746" s="113" t="s">
        <v>1057</v>
      </c>
      <c r="C746" s="112">
        <f>VLOOKUP(A746,cuc!$A$3:$H$2089,8,FALSE)</f>
        <v>0</v>
      </c>
      <c r="D746" s="119"/>
      <c r="E746" s="115"/>
    </row>
    <row r="747" spans="1:5" hidden="1" x14ac:dyDescent="0.3">
      <c r="A747" s="114">
        <v>193525</v>
      </c>
      <c r="B747" s="113" t="s">
        <v>1056</v>
      </c>
      <c r="C747" s="112">
        <f>VLOOKUP(A747,cuc!$A$3:$H$2089,8,FALSE)</f>
        <v>0</v>
      </c>
      <c r="D747" s="119"/>
      <c r="E747" s="115"/>
    </row>
    <row r="748" spans="1:5" hidden="1" x14ac:dyDescent="0.3">
      <c r="A748" s="114">
        <v>193530</v>
      </c>
      <c r="B748" s="113" t="s">
        <v>1055</v>
      </c>
      <c r="C748" s="112">
        <f>VLOOKUP(A748,cuc!$A$3:$H$2089,8,FALSE)</f>
        <v>0</v>
      </c>
      <c r="D748" s="119"/>
      <c r="E748" s="115"/>
    </row>
    <row r="749" spans="1:5" hidden="1" x14ac:dyDescent="0.3">
      <c r="A749" s="114">
        <v>193535</v>
      </c>
      <c r="B749" s="113" t="s">
        <v>163</v>
      </c>
      <c r="C749" s="112">
        <f>VLOOKUP(A749,cuc!$A$3:$H$2089,8,FALSE)</f>
        <v>0</v>
      </c>
      <c r="D749" s="119"/>
      <c r="E749" s="115"/>
    </row>
    <row r="750" spans="1:5" hidden="1" x14ac:dyDescent="0.3">
      <c r="A750" s="114">
        <v>194000</v>
      </c>
      <c r="B750" s="113" t="s">
        <v>1061</v>
      </c>
      <c r="C750" s="112">
        <f>VLOOKUP(A750,cuc!$A$3:$H$2089,8,FALSE)</f>
        <v>0</v>
      </c>
      <c r="D750" s="119"/>
      <c r="E750" s="115"/>
    </row>
    <row r="751" spans="1:5" hidden="1" x14ac:dyDescent="0.3">
      <c r="A751" s="114">
        <v>194005</v>
      </c>
      <c r="B751" s="113" t="s">
        <v>1059</v>
      </c>
      <c r="C751" s="112">
        <f>VLOOKUP(A751,cuc!$A$3:$H$2089,8,FALSE)</f>
        <v>0</v>
      </c>
      <c r="D751" s="119"/>
      <c r="E751" s="115"/>
    </row>
    <row r="752" spans="1:5" hidden="1" x14ac:dyDescent="0.3">
      <c r="A752" s="114">
        <v>194010</v>
      </c>
      <c r="B752" s="113" t="s">
        <v>1058</v>
      </c>
      <c r="C752" s="112">
        <f>VLOOKUP(A752,cuc!$A$3:$H$2089,8,FALSE)</f>
        <v>0</v>
      </c>
      <c r="D752" s="119"/>
      <c r="E752" s="115"/>
    </row>
    <row r="753" spans="1:5" hidden="1" x14ac:dyDescent="0.3">
      <c r="A753" s="114">
        <v>194015</v>
      </c>
      <c r="B753" s="113" t="s">
        <v>169</v>
      </c>
      <c r="C753" s="112">
        <f>VLOOKUP(A753,cuc!$A$3:$H$2089,8,FALSE)</f>
        <v>0</v>
      </c>
      <c r="D753" s="119"/>
      <c r="E753" s="115"/>
    </row>
    <row r="754" spans="1:5" hidden="1" x14ac:dyDescent="0.3">
      <c r="A754" s="114">
        <v>194020</v>
      </c>
      <c r="B754" s="113" t="s">
        <v>1057</v>
      </c>
      <c r="C754" s="112">
        <f>VLOOKUP(A754,cuc!$A$3:$H$2089,8,FALSE)</f>
        <v>0</v>
      </c>
      <c r="D754" s="119"/>
      <c r="E754" s="115"/>
    </row>
    <row r="755" spans="1:5" hidden="1" x14ac:dyDescent="0.3">
      <c r="A755" s="114">
        <v>194025</v>
      </c>
      <c r="B755" s="113" t="s">
        <v>1056</v>
      </c>
      <c r="C755" s="112">
        <f>VLOOKUP(A755,cuc!$A$3:$H$2089,8,FALSE)</f>
        <v>0</v>
      </c>
      <c r="D755" s="119"/>
      <c r="E755" s="115"/>
    </row>
    <row r="756" spans="1:5" hidden="1" x14ac:dyDescent="0.3">
      <c r="A756" s="114">
        <v>194030</v>
      </c>
      <c r="B756" s="113" t="s">
        <v>1055</v>
      </c>
      <c r="C756" s="112">
        <f>VLOOKUP(A756,cuc!$A$3:$H$2089,8,FALSE)</f>
        <v>0</v>
      </c>
      <c r="D756" s="119"/>
      <c r="E756" s="115"/>
    </row>
    <row r="757" spans="1:5" hidden="1" x14ac:dyDescent="0.3">
      <c r="A757" s="114">
        <v>194035</v>
      </c>
      <c r="B757" s="113" t="s">
        <v>163</v>
      </c>
      <c r="C757" s="112">
        <f>VLOOKUP(A757,cuc!$A$3:$H$2089,8,FALSE)</f>
        <v>0</v>
      </c>
      <c r="D757" s="119"/>
      <c r="E757" s="115"/>
    </row>
    <row r="758" spans="1:5" hidden="1" x14ac:dyDescent="0.3">
      <c r="A758" s="114">
        <v>194500</v>
      </c>
      <c r="B758" s="113" t="s">
        <v>1060</v>
      </c>
      <c r="C758" s="112">
        <f>VLOOKUP(A758,cuc!$A$3:$H$2089,8,FALSE)</f>
        <v>0</v>
      </c>
      <c r="D758" s="119"/>
      <c r="E758" s="115"/>
    </row>
    <row r="759" spans="1:5" hidden="1" x14ac:dyDescent="0.3">
      <c r="A759" s="114">
        <v>194505</v>
      </c>
      <c r="B759" s="113" t="s">
        <v>1059</v>
      </c>
      <c r="C759" s="112">
        <f>VLOOKUP(A759,cuc!$A$3:$H$2089,8,FALSE)</f>
        <v>0</v>
      </c>
      <c r="D759" s="119"/>
      <c r="E759" s="115"/>
    </row>
    <row r="760" spans="1:5" hidden="1" x14ac:dyDescent="0.3">
      <c r="A760" s="114">
        <v>194510</v>
      </c>
      <c r="B760" s="113" t="s">
        <v>1058</v>
      </c>
      <c r="C760" s="112">
        <f>VLOOKUP(A760,cuc!$A$3:$H$2089,8,FALSE)</f>
        <v>0</v>
      </c>
      <c r="D760" s="119"/>
      <c r="E760" s="115"/>
    </row>
    <row r="761" spans="1:5" hidden="1" x14ac:dyDescent="0.3">
      <c r="A761" s="114">
        <v>194515</v>
      </c>
      <c r="B761" s="113" t="s">
        <v>169</v>
      </c>
      <c r="C761" s="112">
        <f>VLOOKUP(A761,cuc!$A$3:$H$2089,8,FALSE)</f>
        <v>0</v>
      </c>
      <c r="D761" s="119"/>
      <c r="E761" s="115"/>
    </row>
    <row r="762" spans="1:5" hidden="1" x14ac:dyDescent="0.3">
      <c r="A762" s="114">
        <v>194520</v>
      </c>
      <c r="B762" s="113" t="s">
        <v>1057</v>
      </c>
      <c r="C762" s="112">
        <f>VLOOKUP(A762,cuc!$A$3:$H$2089,8,FALSE)</f>
        <v>0</v>
      </c>
      <c r="D762" s="119"/>
      <c r="E762" s="115"/>
    </row>
    <row r="763" spans="1:5" hidden="1" x14ac:dyDescent="0.3">
      <c r="A763" s="114">
        <v>194525</v>
      </c>
      <c r="B763" s="113" t="s">
        <v>1056</v>
      </c>
      <c r="C763" s="112">
        <f>VLOOKUP(A763,cuc!$A$3:$H$2089,8,FALSE)</f>
        <v>0</v>
      </c>
      <c r="D763" s="119"/>
      <c r="E763" s="115"/>
    </row>
    <row r="764" spans="1:5" hidden="1" x14ac:dyDescent="0.3">
      <c r="A764" s="114">
        <v>194530</v>
      </c>
      <c r="B764" s="113" t="s">
        <v>1055</v>
      </c>
      <c r="C764" s="112">
        <f>VLOOKUP(A764,cuc!$A$3:$H$2089,8,FALSE)</f>
        <v>0</v>
      </c>
      <c r="D764" s="119"/>
      <c r="E764" s="115"/>
    </row>
    <row r="765" spans="1:5" hidden="1" x14ac:dyDescent="0.3">
      <c r="A765" s="114">
        <v>194535</v>
      </c>
      <c r="B765" s="113" t="s">
        <v>163</v>
      </c>
      <c r="C765" s="112">
        <f>VLOOKUP(A765,cuc!$A$3:$H$2089,8,FALSE)</f>
        <v>0</v>
      </c>
      <c r="D765" s="119"/>
      <c r="E765" s="115"/>
    </row>
    <row r="766" spans="1:5" hidden="1" x14ac:dyDescent="0.3">
      <c r="A766" s="114">
        <v>195000</v>
      </c>
      <c r="B766" s="113" t="s">
        <v>1054</v>
      </c>
      <c r="C766" s="112">
        <f>VLOOKUP(A766,cuc!$A$3:$H$2089,8,FALSE)</f>
        <v>0</v>
      </c>
      <c r="D766" s="119"/>
      <c r="E766" s="115"/>
    </row>
    <row r="767" spans="1:5" hidden="1" x14ac:dyDescent="0.3">
      <c r="A767" s="114">
        <v>195005</v>
      </c>
      <c r="B767" s="113" t="s">
        <v>1053</v>
      </c>
      <c r="C767" s="112">
        <f>VLOOKUP(A767,cuc!$A$3:$H$2089,8,FALSE)</f>
        <v>0</v>
      </c>
      <c r="D767" s="119"/>
      <c r="E767" s="115"/>
    </row>
    <row r="768" spans="1:5" hidden="1" x14ac:dyDescent="0.3">
      <c r="A768" s="114">
        <v>195010</v>
      </c>
      <c r="B768" s="113" t="s">
        <v>1052</v>
      </c>
      <c r="C768" s="112">
        <f>VLOOKUP(A768,cuc!$A$3:$H$2089,8,FALSE)</f>
        <v>0</v>
      </c>
      <c r="D768" s="119"/>
      <c r="E768" s="115"/>
    </row>
    <row r="769" spans="1:5" hidden="1" x14ac:dyDescent="0.3">
      <c r="A769" s="114">
        <v>195015</v>
      </c>
      <c r="B769" s="113" t="s">
        <v>1051</v>
      </c>
      <c r="C769" s="112">
        <f>VLOOKUP(A769,cuc!$A$3:$H$2089,8,FALSE)</f>
        <v>0</v>
      </c>
      <c r="D769" s="119"/>
      <c r="E769" s="115"/>
    </row>
    <row r="770" spans="1:5" hidden="1" x14ac:dyDescent="0.3">
      <c r="A770" s="114">
        <v>195095</v>
      </c>
      <c r="B770" s="113" t="s">
        <v>1050</v>
      </c>
      <c r="C770" s="112">
        <f>VLOOKUP(A770,cuc!$A$3:$H$2089,8,FALSE)</f>
        <v>0</v>
      </c>
      <c r="D770" s="119"/>
      <c r="E770" s="115"/>
    </row>
    <row r="771" spans="1:5" hidden="1" x14ac:dyDescent="0.3">
      <c r="A771" s="114">
        <v>195099</v>
      </c>
      <c r="B771" s="113" t="s">
        <v>591</v>
      </c>
      <c r="C771" s="112">
        <f>VLOOKUP(A771,cuc!$A$3:$H$2089,8,FALSE)</f>
        <v>0</v>
      </c>
      <c r="D771" s="119"/>
      <c r="E771" s="115"/>
    </row>
    <row r="772" spans="1:5" x14ac:dyDescent="0.3">
      <c r="A772" s="114">
        <v>200000</v>
      </c>
      <c r="B772" s="113" t="s">
        <v>1049</v>
      </c>
      <c r="C772" s="112">
        <f>VLOOKUP(A772,cuc!$A$3:$H$2089,8,FALSE)</f>
        <v>11132684984.68</v>
      </c>
      <c r="D772" s="119"/>
      <c r="E772" s="115"/>
    </row>
    <row r="773" spans="1:5" hidden="1" x14ac:dyDescent="0.3">
      <c r="A773" s="114">
        <v>210000</v>
      </c>
      <c r="B773" s="113" t="s">
        <v>1048</v>
      </c>
      <c r="C773" s="112">
        <f>VLOOKUP(A773,cuc!$A$3:$H$2089,8,FALSE)</f>
        <v>0</v>
      </c>
      <c r="D773" s="119"/>
      <c r="E773" s="115"/>
    </row>
    <row r="774" spans="1:5" hidden="1" x14ac:dyDescent="0.3">
      <c r="A774" s="114">
        <v>210500</v>
      </c>
      <c r="B774" s="113" t="s">
        <v>1047</v>
      </c>
      <c r="C774" s="112">
        <f>VLOOKUP(A774,cuc!$A$3:$H$2089,8,FALSE)</f>
        <v>0</v>
      </c>
      <c r="D774" s="119"/>
      <c r="E774" s="115"/>
    </row>
    <row r="775" spans="1:5" hidden="1" x14ac:dyDescent="0.3">
      <c r="A775" s="114">
        <v>210505</v>
      </c>
      <c r="B775" s="113" t="s">
        <v>1046</v>
      </c>
      <c r="C775" s="112">
        <f>VLOOKUP(A775,cuc!$A$3:$H$2089,8,FALSE)</f>
        <v>0</v>
      </c>
      <c r="D775" s="119"/>
      <c r="E775" s="115"/>
    </row>
    <row r="776" spans="1:5" hidden="1" x14ac:dyDescent="0.3">
      <c r="A776" s="114">
        <v>210510</v>
      </c>
      <c r="B776" s="113" t="s">
        <v>1045</v>
      </c>
      <c r="C776" s="112">
        <f>VLOOKUP(A776,cuc!$A$3:$H$2089,8,FALSE)</f>
        <v>0</v>
      </c>
      <c r="D776" s="119"/>
      <c r="E776" s="115"/>
    </row>
    <row r="777" spans="1:5" hidden="1" x14ac:dyDescent="0.3">
      <c r="A777" s="114">
        <v>210595</v>
      </c>
      <c r="B777" s="113" t="s">
        <v>1044</v>
      </c>
      <c r="C777" s="112">
        <f>VLOOKUP(A777,cuc!$A$3:$H$2089,8,FALSE)</f>
        <v>0</v>
      </c>
      <c r="D777" s="119"/>
      <c r="E777" s="115"/>
    </row>
    <row r="778" spans="1:5" hidden="1" x14ac:dyDescent="0.3">
      <c r="A778" s="114">
        <v>211000</v>
      </c>
      <c r="B778" s="113" t="s">
        <v>1043</v>
      </c>
      <c r="C778" s="112">
        <f>VLOOKUP(A778,cuc!$A$3:$H$2089,8,FALSE)</f>
        <v>0</v>
      </c>
      <c r="D778" s="119"/>
      <c r="E778" s="115"/>
    </row>
    <row r="779" spans="1:5" hidden="1" x14ac:dyDescent="0.3">
      <c r="A779" s="114">
        <v>211005</v>
      </c>
      <c r="B779" s="113" t="s">
        <v>1042</v>
      </c>
      <c r="C779" s="112">
        <f>VLOOKUP(A779,cuc!$A$3:$H$2089,8,FALSE)</f>
        <v>0</v>
      </c>
      <c r="D779" s="119"/>
      <c r="E779" s="115"/>
    </row>
    <row r="780" spans="1:5" hidden="1" x14ac:dyDescent="0.3">
      <c r="A780" s="114">
        <v>211010</v>
      </c>
      <c r="B780" s="113" t="s">
        <v>1041</v>
      </c>
      <c r="C780" s="112">
        <f>VLOOKUP(A780,cuc!$A$3:$H$2089,8,FALSE)</f>
        <v>0</v>
      </c>
      <c r="D780" s="119"/>
      <c r="E780" s="115"/>
    </row>
    <row r="781" spans="1:5" hidden="1" x14ac:dyDescent="0.3">
      <c r="A781" s="114">
        <v>211015</v>
      </c>
      <c r="B781" s="113" t="s">
        <v>1040</v>
      </c>
      <c r="C781" s="112">
        <f>VLOOKUP(A781,cuc!$A$3:$H$2089,8,FALSE)</f>
        <v>0</v>
      </c>
      <c r="D781" s="119"/>
      <c r="E781" s="115"/>
    </row>
    <row r="782" spans="1:5" hidden="1" x14ac:dyDescent="0.3">
      <c r="A782" s="114">
        <v>211020</v>
      </c>
      <c r="B782" s="113" t="s">
        <v>1039</v>
      </c>
      <c r="C782" s="112">
        <f>VLOOKUP(A782,cuc!$A$3:$H$2089,8,FALSE)</f>
        <v>0</v>
      </c>
      <c r="D782" s="119"/>
      <c r="E782" s="115"/>
    </row>
    <row r="783" spans="1:5" hidden="1" x14ac:dyDescent="0.3">
      <c r="A783" s="114">
        <v>211095</v>
      </c>
      <c r="B783" s="113" t="s">
        <v>1038</v>
      </c>
      <c r="C783" s="112">
        <f>VLOOKUP(A783,cuc!$A$3:$H$2089,8,FALSE)</f>
        <v>0</v>
      </c>
      <c r="D783" s="119"/>
      <c r="E783" s="115"/>
    </row>
    <row r="784" spans="1:5" hidden="1" x14ac:dyDescent="0.3">
      <c r="A784" s="114">
        <v>212500</v>
      </c>
      <c r="B784" s="113" t="s">
        <v>1037</v>
      </c>
      <c r="C784" s="112">
        <f>VLOOKUP(A784,cuc!$A$3:$H$2089,8,FALSE)</f>
        <v>0</v>
      </c>
      <c r="D784" s="119"/>
      <c r="E784" s="115"/>
    </row>
    <row r="785" spans="1:5" hidden="1" x14ac:dyDescent="0.3">
      <c r="A785" s="114">
        <v>212505</v>
      </c>
      <c r="B785" s="113" t="s">
        <v>1036</v>
      </c>
      <c r="C785" s="112">
        <f>VLOOKUP(A785,cuc!$A$3:$H$2089,8,FALSE)</f>
        <v>0</v>
      </c>
      <c r="D785" s="119"/>
      <c r="E785" s="115"/>
    </row>
    <row r="786" spans="1:5" hidden="1" x14ac:dyDescent="0.3">
      <c r="A786" s="114">
        <v>212510</v>
      </c>
      <c r="B786" s="113" t="s">
        <v>1035</v>
      </c>
      <c r="C786" s="112">
        <f>VLOOKUP(A786,cuc!$A$3:$H$2089,8,FALSE)</f>
        <v>0</v>
      </c>
      <c r="D786" s="119"/>
      <c r="E786" s="115"/>
    </row>
    <row r="787" spans="1:5" hidden="1" x14ac:dyDescent="0.3">
      <c r="A787" s="114">
        <v>212515</v>
      </c>
      <c r="B787" s="113" t="s">
        <v>1034</v>
      </c>
      <c r="C787" s="112">
        <f>VLOOKUP(A787,cuc!$A$3:$H$2089,8,FALSE)</f>
        <v>0</v>
      </c>
      <c r="D787" s="119"/>
      <c r="E787" s="115"/>
    </row>
    <row r="788" spans="1:5" hidden="1" x14ac:dyDescent="0.3">
      <c r="A788" s="114">
        <v>212520</v>
      </c>
      <c r="B788" s="113" t="s">
        <v>1033</v>
      </c>
      <c r="C788" s="112">
        <f>VLOOKUP(A788,cuc!$A$3:$H$2089,8,FALSE)</f>
        <v>0</v>
      </c>
      <c r="D788" s="119"/>
      <c r="E788" s="115"/>
    </row>
    <row r="789" spans="1:5" hidden="1" x14ac:dyDescent="0.3">
      <c r="A789" s="114">
        <v>212595</v>
      </c>
      <c r="B789" s="113" t="s">
        <v>1032</v>
      </c>
      <c r="C789" s="112">
        <f>VLOOKUP(A789,cuc!$A$3:$H$2089,8,FALSE)</f>
        <v>0</v>
      </c>
      <c r="D789" s="119"/>
      <c r="E789" s="115"/>
    </row>
    <row r="790" spans="1:5" hidden="1" x14ac:dyDescent="0.3">
      <c r="A790" s="114">
        <v>213000</v>
      </c>
      <c r="B790" s="113" t="s">
        <v>1031</v>
      </c>
      <c r="C790" s="112">
        <f>VLOOKUP(A790,cuc!$A$3:$H$2089,8,FALSE)</f>
        <v>0</v>
      </c>
      <c r="D790" s="119"/>
      <c r="E790" s="115"/>
    </row>
    <row r="791" spans="1:5" hidden="1" x14ac:dyDescent="0.3">
      <c r="A791" s="114">
        <v>213005</v>
      </c>
      <c r="B791" s="113" t="s">
        <v>1030</v>
      </c>
      <c r="C791" s="112">
        <f>VLOOKUP(A791,cuc!$A$3:$H$2089,8,FALSE)</f>
        <v>0</v>
      </c>
      <c r="D791" s="119"/>
      <c r="E791" s="115"/>
    </row>
    <row r="792" spans="1:5" hidden="1" x14ac:dyDescent="0.3">
      <c r="A792" s="114">
        <v>213010</v>
      </c>
      <c r="B792" s="113" t="s">
        <v>1029</v>
      </c>
      <c r="C792" s="112">
        <f>VLOOKUP(A792,cuc!$A$3:$H$2089,8,FALSE)</f>
        <v>0</v>
      </c>
      <c r="D792" s="119"/>
      <c r="E792" s="115"/>
    </row>
    <row r="793" spans="1:5" hidden="1" x14ac:dyDescent="0.3">
      <c r="A793" s="114">
        <v>213095</v>
      </c>
      <c r="B793" s="113" t="s">
        <v>1028</v>
      </c>
      <c r="C793" s="112">
        <f>VLOOKUP(A793,cuc!$A$3:$H$2089,8,FALSE)</f>
        <v>0</v>
      </c>
      <c r="D793" s="119"/>
      <c r="E793" s="115"/>
    </row>
    <row r="794" spans="1:5" hidden="1" x14ac:dyDescent="0.3">
      <c r="A794" s="114">
        <v>220000</v>
      </c>
      <c r="B794" s="113" t="s">
        <v>1027</v>
      </c>
      <c r="C794" s="112">
        <f>VLOOKUP(A794,cuc!$A$3:$H$2089,8,FALSE)</f>
        <v>0</v>
      </c>
      <c r="D794" s="119"/>
      <c r="E794" s="115"/>
    </row>
    <row r="795" spans="1:5" hidden="1" x14ac:dyDescent="0.3">
      <c r="A795" s="114">
        <v>220500</v>
      </c>
      <c r="B795" s="113" t="s">
        <v>1026</v>
      </c>
      <c r="C795" s="112">
        <f>VLOOKUP(A795,cuc!$A$3:$H$2089,8,FALSE)</f>
        <v>0</v>
      </c>
      <c r="D795" s="119"/>
      <c r="E795" s="115"/>
    </row>
    <row r="796" spans="1:5" hidden="1" x14ac:dyDescent="0.3">
      <c r="A796" s="114">
        <v>221000</v>
      </c>
      <c r="B796" s="113" t="s">
        <v>1025</v>
      </c>
      <c r="C796" s="112">
        <f>VLOOKUP(A796,cuc!$A$3:$H$2089,8,FALSE)</f>
        <v>0</v>
      </c>
      <c r="D796" s="119"/>
      <c r="E796" s="115"/>
    </row>
    <row r="797" spans="1:5" hidden="1" x14ac:dyDescent="0.3">
      <c r="A797" s="114">
        <v>221500</v>
      </c>
      <c r="B797" s="113" t="s">
        <v>1024</v>
      </c>
      <c r="C797" s="112">
        <f>VLOOKUP(A797,cuc!$A$3:$H$2089,8,FALSE)</f>
        <v>0</v>
      </c>
      <c r="D797" s="119"/>
      <c r="E797" s="115"/>
    </row>
    <row r="798" spans="1:5" hidden="1" x14ac:dyDescent="0.3">
      <c r="A798" s="114">
        <v>222000</v>
      </c>
      <c r="B798" s="113" t="s">
        <v>1023</v>
      </c>
      <c r="C798" s="112">
        <f>VLOOKUP(A798,cuc!$A$3:$H$2089,8,FALSE)</f>
        <v>0</v>
      </c>
      <c r="D798" s="119"/>
      <c r="E798" s="115"/>
    </row>
    <row r="799" spans="1:5" hidden="1" x14ac:dyDescent="0.3">
      <c r="A799" s="114">
        <v>222500</v>
      </c>
      <c r="B799" s="113" t="s">
        <v>1022</v>
      </c>
      <c r="C799" s="112">
        <f>VLOOKUP(A799,cuc!$A$3:$H$2089,8,FALSE)</f>
        <v>0</v>
      </c>
      <c r="D799" s="119"/>
      <c r="E799" s="115"/>
    </row>
    <row r="800" spans="1:5" hidden="1" x14ac:dyDescent="0.3">
      <c r="A800" s="114">
        <v>229500</v>
      </c>
      <c r="B800" s="113" t="s">
        <v>1021</v>
      </c>
      <c r="C800" s="112">
        <f>VLOOKUP(A800,cuc!$A$3:$H$2089,8,FALSE)</f>
        <v>0</v>
      </c>
      <c r="D800" s="119"/>
      <c r="E800" s="115"/>
    </row>
    <row r="801" spans="1:5" x14ac:dyDescent="0.3">
      <c r="A801" s="114">
        <v>230000</v>
      </c>
      <c r="B801" s="113" t="s">
        <v>1020</v>
      </c>
      <c r="C801" s="112">
        <f>VLOOKUP(A801,cuc!$A$3:$H$2089,8,FALSE)</f>
        <v>2833333213</v>
      </c>
      <c r="D801" s="119"/>
      <c r="E801" s="115"/>
    </row>
    <row r="802" spans="1:5" x14ac:dyDescent="0.3">
      <c r="A802" s="114">
        <v>230500</v>
      </c>
      <c r="B802" s="113" t="s">
        <v>1019</v>
      </c>
      <c r="C802" s="112">
        <f>VLOOKUP(A802,cuc!$A$3:$H$2089,8,FALSE)</f>
        <v>333333320</v>
      </c>
      <c r="D802" s="119"/>
      <c r="E802" s="115"/>
    </row>
    <row r="803" spans="1:5" x14ac:dyDescent="0.3">
      <c r="A803" s="114">
        <v>230505</v>
      </c>
      <c r="B803" s="113" t="s">
        <v>1014</v>
      </c>
      <c r="C803" s="112">
        <f>VLOOKUP(A803,cuc!$A$3:$H$2089,8,FALSE)</f>
        <v>333333320</v>
      </c>
      <c r="D803" s="119"/>
      <c r="E803" s="115"/>
    </row>
    <row r="804" spans="1:5" hidden="1" x14ac:dyDescent="0.3">
      <c r="A804" s="114">
        <v>230510</v>
      </c>
      <c r="B804" s="113" t="s">
        <v>1013</v>
      </c>
      <c r="C804" s="112">
        <f>VLOOKUP(A804,cuc!$A$3:$H$2089,8,FALSE)</f>
        <v>0</v>
      </c>
      <c r="D804" s="119"/>
      <c r="E804" s="115"/>
    </row>
    <row r="805" spans="1:5" hidden="1" x14ac:dyDescent="0.3">
      <c r="A805" s="114">
        <v>230515</v>
      </c>
      <c r="B805" s="113" t="s">
        <v>1018</v>
      </c>
      <c r="C805" s="112">
        <f>VLOOKUP(A805,cuc!$A$3:$H$2089,8,FALSE)</f>
        <v>0</v>
      </c>
      <c r="D805" s="119"/>
      <c r="E805" s="115"/>
    </row>
    <row r="806" spans="1:5" hidden="1" x14ac:dyDescent="0.3">
      <c r="A806" s="114">
        <v>230520</v>
      </c>
      <c r="B806" s="113" t="s">
        <v>1011</v>
      </c>
      <c r="C806" s="112">
        <f>VLOOKUP(A806,cuc!$A$3:$H$2089,8,FALSE)</f>
        <v>0</v>
      </c>
      <c r="D806" s="119"/>
      <c r="E806" s="115"/>
    </row>
    <row r="807" spans="1:5" hidden="1" x14ac:dyDescent="0.3">
      <c r="A807" s="114">
        <v>230525</v>
      </c>
      <c r="B807" s="113" t="s">
        <v>1017</v>
      </c>
      <c r="C807" s="112">
        <f>VLOOKUP(A807,cuc!$A$3:$H$2089,8,FALSE)</f>
        <v>0</v>
      </c>
      <c r="D807" s="119"/>
      <c r="E807" s="115"/>
    </row>
    <row r="808" spans="1:5" hidden="1" x14ac:dyDescent="0.3">
      <c r="A808" s="114">
        <v>230527</v>
      </c>
      <c r="B808" s="113" t="s">
        <v>1009</v>
      </c>
      <c r="C808" s="112">
        <f>VLOOKUP(A808,cuc!$A$3:$H$2089,8,FALSE)</f>
        <v>0</v>
      </c>
      <c r="D808" s="119"/>
      <c r="E808" s="115"/>
    </row>
    <row r="809" spans="1:5" hidden="1" x14ac:dyDescent="0.3">
      <c r="A809" s="114">
        <v>230530</v>
      </c>
      <c r="B809" s="113" t="s">
        <v>1010</v>
      </c>
      <c r="C809" s="112">
        <f>VLOOKUP(A809,cuc!$A$3:$H$2089,8,FALSE)</f>
        <v>0</v>
      </c>
      <c r="D809" s="119"/>
      <c r="E809" s="115"/>
    </row>
    <row r="810" spans="1:5" hidden="1" x14ac:dyDescent="0.3">
      <c r="A810" s="114">
        <v>230535</v>
      </c>
      <c r="B810" s="113" t="s">
        <v>1016</v>
      </c>
      <c r="C810" s="112">
        <f>VLOOKUP(A810,cuc!$A$3:$H$2089,8,FALSE)</f>
        <v>0</v>
      </c>
      <c r="D810" s="119"/>
      <c r="E810" s="115"/>
    </row>
    <row r="811" spans="1:5" x14ac:dyDescent="0.3">
      <c r="A811" s="114">
        <v>230800</v>
      </c>
      <c r="B811" s="113" t="s">
        <v>1015</v>
      </c>
      <c r="C811" s="112">
        <f>VLOOKUP(A811,cuc!$A$3:$H$2089,8,FALSE)</f>
        <v>2499999893</v>
      </c>
      <c r="D811" s="119"/>
      <c r="E811" s="115"/>
    </row>
    <row r="812" spans="1:5" x14ac:dyDescent="0.3">
      <c r="A812" s="114">
        <v>230805</v>
      </c>
      <c r="B812" s="113" t="s">
        <v>1014</v>
      </c>
      <c r="C812" s="112">
        <f>VLOOKUP(A812,cuc!$A$3:$H$2089,8,FALSE)</f>
        <v>2499999893</v>
      </c>
      <c r="D812" s="119"/>
      <c r="E812" s="115"/>
    </row>
    <row r="813" spans="1:5" hidden="1" x14ac:dyDescent="0.3">
      <c r="A813" s="114">
        <v>230810</v>
      </c>
      <c r="B813" s="113" t="s">
        <v>1013</v>
      </c>
      <c r="C813" s="112">
        <f>VLOOKUP(A813,cuc!$A$3:$H$2089,8,FALSE)</f>
        <v>0</v>
      </c>
      <c r="D813" s="119"/>
      <c r="E813" s="115"/>
    </row>
    <row r="814" spans="1:5" hidden="1" x14ac:dyDescent="0.3">
      <c r="A814" s="114">
        <v>230815</v>
      </c>
      <c r="B814" s="113" t="s">
        <v>1012</v>
      </c>
      <c r="C814" s="112">
        <f>VLOOKUP(A814,cuc!$A$3:$H$2089,8,FALSE)</f>
        <v>0</v>
      </c>
      <c r="D814" s="119"/>
      <c r="E814" s="115"/>
    </row>
    <row r="815" spans="1:5" hidden="1" x14ac:dyDescent="0.3">
      <c r="A815" s="114">
        <v>230820</v>
      </c>
      <c r="B815" s="113" t="s">
        <v>1011</v>
      </c>
      <c r="C815" s="112">
        <f>VLOOKUP(A815,cuc!$A$3:$H$2089,8,FALSE)</f>
        <v>0</v>
      </c>
      <c r="D815" s="119"/>
      <c r="E815" s="115"/>
    </row>
    <row r="816" spans="1:5" hidden="1" x14ac:dyDescent="0.3">
      <c r="A816" s="114">
        <v>230825</v>
      </c>
      <c r="B816" s="113" t="s">
        <v>1010</v>
      </c>
      <c r="C816" s="112">
        <f>VLOOKUP(A816,cuc!$A$3:$H$2089,8,FALSE)</f>
        <v>0</v>
      </c>
      <c r="D816" s="119"/>
      <c r="E816" s="115"/>
    </row>
    <row r="817" spans="1:5" hidden="1" x14ac:dyDescent="0.3">
      <c r="A817" s="114">
        <v>230827</v>
      </c>
      <c r="B817" s="113" t="s">
        <v>1009</v>
      </c>
      <c r="C817" s="112">
        <f>VLOOKUP(A817,cuc!$A$3:$H$2089,8,FALSE)</f>
        <v>0</v>
      </c>
      <c r="D817" s="119"/>
      <c r="E817" s="115"/>
    </row>
    <row r="818" spans="1:5" hidden="1" x14ac:dyDescent="0.3">
      <c r="A818" s="114">
        <v>230830</v>
      </c>
      <c r="B818" s="113" t="s">
        <v>1008</v>
      </c>
      <c r="C818" s="112">
        <f>VLOOKUP(A818,cuc!$A$3:$H$2089,8,FALSE)</f>
        <v>0</v>
      </c>
      <c r="D818" s="119"/>
      <c r="E818" s="115"/>
    </row>
    <row r="819" spans="1:5" hidden="1" x14ac:dyDescent="0.3">
      <c r="A819" s="114">
        <v>231000</v>
      </c>
      <c r="B819" s="113" t="s">
        <v>1007</v>
      </c>
      <c r="C819" s="112">
        <f>VLOOKUP(A819,cuc!$A$3:$H$2089,8,FALSE)</f>
        <v>0</v>
      </c>
      <c r="D819" s="119"/>
      <c r="E819" s="115"/>
    </row>
    <row r="820" spans="1:5" hidden="1" x14ac:dyDescent="0.3">
      <c r="A820" s="114">
        <v>231005</v>
      </c>
      <c r="B820" s="113" t="s">
        <v>1006</v>
      </c>
      <c r="C820" s="112">
        <f>VLOOKUP(A820,cuc!$A$3:$H$2089,8,FALSE)</f>
        <v>0</v>
      </c>
      <c r="D820" s="119"/>
      <c r="E820" s="115"/>
    </row>
    <row r="821" spans="1:5" hidden="1" x14ac:dyDescent="0.3">
      <c r="A821" s="114">
        <v>231010</v>
      </c>
      <c r="B821" s="113" t="s">
        <v>1005</v>
      </c>
      <c r="C821" s="112">
        <f>VLOOKUP(A821,cuc!$A$3:$H$2089,8,FALSE)</f>
        <v>0</v>
      </c>
      <c r="D821" s="119"/>
      <c r="E821" s="115"/>
    </row>
    <row r="822" spans="1:5" hidden="1" x14ac:dyDescent="0.3">
      <c r="A822" s="114">
        <v>231095</v>
      </c>
      <c r="B822" s="113" t="s">
        <v>1004</v>
      </c>
      <c r="C822" s="112">
        <f>VLOOKUP(A822,cuc!$A$3:$H$2089,8,FALSE)</f>
        <v>0</v>
      </c>
      <c r="D822" s="119"/>
      <c r="E822" s="115"/>
    </row>
    <row r="823" spans="1:5" hidden="1" x14ac:dyDescent="0.3">
      <c r="A823" s="114">
        <v>231500</v>
      </c>
      <c r="B823" s="113" t="s">
        <v>1003</v>
      </c>
      <c r="C823" s="112">
        <f>VLOOKUP(A823,cuc!$A$3:$H$2089,8,FALSE)</f>
        <v>0</v>
      </c>
      <c r="D823" s="119"/>
      <c r="E823" s="115"/>
    </row>
    <row r="824" spans="1:5" hidden="1" x14ac:dyDescent="0.3">
      <c r="A824" s="114">
        <v>231505</v>
      </c>
      <c r="B824" s="113" t="s">
        <v>994</v>
      </c>
      <c r="C824" s="112">
        <f>VLOOKUP(A824,cuc!$A$3:$H$2089,8,FALSE)</f>
        <v>0</v>
      </c>
      <c r="D824" s="119"/>
      <c r="E824" s="115"/>
    </row>
    <row r="825" spans="1:5" hidden="1" x14ac:dyDescent="0.3">
      <c r="A825" s="114">
        <v>231510</v>
      </c>
      <c r="B825" s="113" t="s">
        <v>993</v>
      </c>
      <c r="C825" s="112">
        <f>VLOOKUP(A825,cuc!$A$3:$H$2089,8,FALSE)</f>
        <v>0</v>
      </c>
      <c r="D825" s="119"/>
      <c r="E825" s="115"/>
    </row>
    <row r="826" spans="1:5" hidden="1" x14ac:dyDescent="0.3">
      <c r="A826" s="114">
        <v>231595</v>
      </c>
      <c r="B826" s="113" t="s">
        <v>1002</v>
      </c>
      <c r="C826" s="112">
        <f>VLOOKUP(A826,cuc!$A$3:$H$2089,8,FALSE)</f>
        <v>0</v>
      </c>
      <c r="D826" s="119"/>
      <c r="E826" s="115"/>
    </row>
    <row r="827" spans="1:5" hidden="1" x14ac:dyDescent="0.3">
      <c r="A827" s="114">
        <v>231700</v>
      </c>
      <c r="B827" s="113" t="s">
        <v>1001</v>
      </c>
      <c r="C827" s="112">
        <f>VLOOKUP(A827,cuc!$A$3:$H$2089,8,FALSE)</f>
        <v>0</v>
      </c>
      <c r="D827" s="119"/>
      <c r="E827" s="115"/>
    </row>
    <row r="828" spans="1:5" hidden="1" x14ac:dyDescent="0.3">
      <c r="A828" s="114">
        <v>231705</v>
      </c>
      <c r="B828" s="113" t="s">
        <v>994</v>
      </c>
      <c r="C828" s="112">
        <f>VLOOKUP(A828,cuc!$A$3:$H$2089,8,FALSE)</f>
        <v>0</v>
      </c>
      <c r="D828" s="119"/>
      <c r="E828" s="115"/>
    </row>
    <row r="829" spans="1:5" hidden="1" x14ac:dyDescent="0.3">
      <c r="A829" s="114">
        <v>231710</v>
      </c>
      <c r="B829" s="113" t="s">
        <v>993</v>
      </c>
      <c r="C829" s="112">
        <f>VLOOKUP(A829,cuc!$A$3:$H$2089,8,FALSE)</f>
        <v>0</v>
      </c>
      <c r="D829" s="119"/>
      <c r="E829" s="115"/>
    </row>
    <row r="830" spans="1:5" hidden="1" x14ac:dyDescent="0.3">
      <c r="A830" s="114">
        <v>231795</v>
      </c>
      <c r="B830" s="113" t="s">
        <v>1000</v>
      </c>
      <c r="C830" s="112">
        <f>VLOOKUP(A830,cuc!$A$3:$H$2089,8,FALSE)</f>
        <v>0</v>
      </c>
      <c r="D830" s="119"/>
      <c r="E830" s="115"/>
    </row>
    <row r="831" spans="1:5" hidden="1" x14ac:dyDescent="0.3">
      <c r="A831" s="114">
        <v>232500</v>
      </c>
      <c r="B831" s="113" t="s">
        <v>999</v>
      </c>
      <c r="C831" s="112">
        <f>VLOOKUP(A831,cuc!$A$3:$H$2089,8,FALSE)</f>
        <v>0</v>
      </c>
      <c r="D831" s="119"/>
      <c r="E831" s="115"/>
    </row>
    <row r="832" spans="1:5" hidden="1" x14ac:dyDescent="0.3">
      <c r="A832" s="114">
        <v>232505</v>
      </c>
      <c r="B832" s="113" t="s">
        <v>994</v>
      </c>
      <c r="C832" s="112">
        <f>VLOOKUP(A832,cuc!$A$3:$H$2089,8,FALSE)</f>
        <v>0</v>
      </c>
      <c r="D832" s="119"/>
      <c r="E832" s="115"/>
    </row>
    <row r="833" spans="1:5" hidden="1" x14ac:dyDescent="0.3">
      <c r="A833" s="114">
        <v>232510</v>
      </c>
      <c r="B833" s="113" t="s">
        <v>993</v>
      </c>
      <c r="C833" s="112">
        <f>VLOOKUP(A833,cuc!$A$3:$H$2089,8,FALSE)</f>
        <v>0</v>
      </c>
      <c r="D833" s="119"/>
      <c r="E833" s="115"/>
    </row>
    <row r="834" spans="1:5" hidden="1" x14ac:dyDescent="0.3">
      <c r="A834" s="114">
        <v>232595</v>
      </c>
      <c r="B834" s="113" t="s">
        <v>998</v>
      </c>
      <c r="C834" s="112">
        <f>VLOOKUP(A834,cuc!$A$3:$H$2089,8,FALSE)</f>
        <v>0</v>
      </c>
      <c r="D834" s="119"/>
      <c r="E834" s="115"/>
    </row>
    <row r="835" spans="1:5" hidden="1" x14ac:dyDescent="0.3">
      <c r="A835" s="114">
        <v>234500</v>
      </c>
      <c r="B835" s="113" t="s">
        <v>997</v>
      </c>
      <c r="C835" s="112">
        <f>VLOOKUP(A835,cuc!$A$3:$H$2089,8,FALSE)</f>
        <v>0</v>
      </c>
      <c r="D835" s="119"/>
      <c r="E835" s="115"/>
    </row>
    <row r="836" spans="1:5" hidden="1" x14ac:dyDescent="0.3">
      <c r="A836" s="114">
        <v>234505</v>
      </c>
      <c r="B836" s="113" t="s">
        <v>994</v>
      </c>
      <c r="C836" s="112">
        <f>VLOOKUP(A836,cuc!$A$3:$H$2089,8,FALSE)</f>
        <v>0</v>
      </c>
      <c r="D836" s="119"/>
      <c r="E836" s="115"/>
    </row>
    <row r="837" spans="1:5" hidden="1" x14ac:dyDescent="0.3">
      <c r="A837" s="114">
        <v>234510</v>
      </c>
      <c r="B837" s="113" t="s">
        <v>993</v>
      </c>
      <c r="C837" s="112">
        <f>VLOOKUP(A837,cuc!$A$3:$H$2089,8,FALSE)</f>
        <v>0</v>
      </c>
      <c r="D837" s="119"/>
      <c r="E837" s="115"/>
    </row>
    <row r="838" spans="1:5" hidden="1" x14ac:dyDescent="0.3">
      <c r="A838" s="114">
        <v>234595</v>
      </c>
      <c r="B838" s="113" t="s">
        <v>996</v>
      </c>
      <c r="C838" s="112">
        <f>VLOOKUP(A838,cuc!$A$3:$H$2089,8,FALSE)</f>
        <v>0</v>
      </c>
      <c r="D838" s="119"/>
      <c r="E838" s="115"/>
    </row>
    <row r="839" spans="1:5" hidden="1" x14ac:dyDescent="0.3">
      <c r="A839" s="114">
        <v>235000</v>
      </c>
      <c r="B839" s="113" t="s">
        <v>995</v>
      </c>
      <c r="C839" s="112">
        <f>VLOOKUP(A839,cuc!$A$3:$H$2089,8,FALSE)</f>
        <v>0</v>
      </c>
      <c r="D839" s="119"/>
      <c r="E839" s="115"/>
    </row>
    <row r="840" spans="1:5" hidden="1" x14ac:dyDescent="0.3">
      <c r="A840" s="114">
        <v>235005</v>
      </c>
      <c r="B840" s="113" t="s">
        <v>994</v>
      </c>
      <c r="C840" s="112">
        <f>VLOOKUP(A840,cuc!$A$3:$H$2089,8,FALSE)</f>
        <v>0</v>
      </c>
      <c r="D840" s="119"/>
      <c r="E840" s="115"/>
    </row>
    <row r="841" spans="1:5" hidden="1" x14ac:dyDescent="0.3">
      <c r="A841" s="114">
        <v>235010</v>
      </c>
      <c r="B841" s="113" t="s">
        <v>993</v>
      </c>
      <c r="C841" s="112">
        <f>VLOOKUP(A841,cuc!$A$3:$H$2089,8,FALSE)</f>
        <v>0</v>
      </c>
      <c r="D841" s="119"/>
      <c r="E841" s="115"/>
    </row>
    <row r="842" spans="1:5" hidden="1" x14ac:dyDescent="0.3">
      <c r="A842" s="114">
        <v>235095</v>
      </c>
      <c r="B842" s="113" t="s">
        <v>992</v>
      </c>
      <c r="C842" s="112">
        <f>VLOOKUP(A842,cuc!$A$3:$H$2089,8,FALSE)</f>
        <v>0</v>
      </c>
      <c r="D842" s="119"/>
      <c r="E842" s="115"/>
    </row>
    <row r="843" spans="1:5" hidden="1" x14ac:dyDescent="0.3">
      <c r="A843" s="114">
        <v>235500</v>
      </c>
      <c r="B843" s="113" t="s">
        <v>991</v>
      </c>
      <c r="C843" s="112">
        <f>VLOOKUP(A843,cuc!$A$3:$H$2089,8,FALSE)</f>
        <v>0</v>
      </c>
      <c r="D843" s="119"/>
      <c r="E843" s="115"/>
    </row>
    <row r="844" spans="1:5" hidden="1" x14ac:dyDescent="0.3">
      <c r="A844" s="114">
        <v>235505</v>
      </c>
      <c r="B844" s="113" t="s">
        <v>508</v>
      </c>
      <c r="C844" s="112">
        <f>VLOOKUP(A844,cuc!$A$3:$H$2089,8,FALSE)</f>
        <v>0</v>
      </c>
      <c r="D844" s="119"/>
      <c r="E844" s="115"/>
    </row>
    <row r="845" spans="1:5" hidden="1" x14ac:dyDescent="0.3">
      <c r="A845" s="114">
        <v>235510</v>
      </c>
      <c r="B845" s="113" t="s">
        <v>571</v>
      </c>
      <c r="C845" s="112">
        <f>VLOOKUP(A845,cuc!$A$3:$H$2089,8,FALSE)</f>
        <v>0</v>
      </c>
      <c r="D845" s="119"/>
      <c r="E845" s="115"/>
    </row>
    <row r="846" spans="1:5" hidden="1" x14ac:dyDescent="0.3">
      <c r="A846" s="114">
        <v>235515</v>
      </c>
      <c r="B846" s="113" t="s">
        <v>945</v>
      </c>
      <c r="C846" s="112">
        <f>VLOOKUP(A846,cuc!$A$3:$H$2089,8,FALSE)</f>
        <v>0</v>
      </c>
      <c r="D846" s="119"/>
      <c r="E846" s="115"/>
    </row>
    <row r="847" spans="1:5" hidden="1" x14ac:dyDescent="0.3">
      <c r="A847" s="114">
        <v>235520</v>
      </c>
      <c r="B847" s="113" t="s">
        <v>990</v>
      </c>
      <c r="C847" s="112">
        <f>VLOOKUP(A847,cuc!$A$3:$H$2089,8,FALSE)</f>
        <v>0</v>
      </c>
      <c r="D847" s="119"/>
      <c r="E847" s="115"/>
    </row>
    <row r="848" spans="1:5" hidden="1" x14ac:dyDescent="0.3">
      <c r="A848" s="114">
        <v>235525</v>
      </c>
      <c r="B848" s="113" t="s">
        <v>213</v>
      </c>
      <c r="C848" s="112">
        <f>VLOOKUP(A848,cuc!$A$3:$H$2089,8,FALSE)</f>
        <v>0</v>
      </c>
      <c r="D848" s="119"/>
      <c r="E848" s="115"/>
    </row>
    <row r="849" spans="1:5" x14ac:dyDescent="0.3">
      <c r="A849" s="114">
        <v>240000</v>
      </c>
      <c r="B849" s="113" t="s">
        <v>989</v>
      </c>
      <c r="C849" s="112">
        <f>VLOOKUP(A849,cuc!$A$3:$H$2089,8,FALSE)</f>
        <v>2260519529.77</v>
      </c>
      <c r="D849" s="119"/>
      <c r="E849" s="115"/>
    </row>
    <row r="850" spans="1:5" hidden="1" x14ac:dyDescent="0.3">
      <c r="A850" s="114">
        <v>240500</v>
      </c>
      <c r="B850" s="113" t="s">
        <v>988</v>
      </c>
      <c r="C850" s="112">
        <f>VLOOKUP(A850,cuc!$A$3:$H$2089,8,FALSE)</f>
        <v>0</v>
      </c>
      <c r="D850" s="119"/>
      <c r="E850" s="115"/>
    </row>
    <row r="851" spans="1:5" hidden="1" x14ac:dyDescent="0.3">
      <c r="A851" s="114">
        <v>240505</v>
      </c>
      <c r="B851" s="113" t="s">
        <v>453</v>
      </c>
      <c r="C851" s="112">
        <f>VLOOKUP(A851,cuc!$A$3:$H$2089,8,FALSE)</f>
        <v>0</v>
      </c>
      <c r="D851" s="119"/>
      <c r="E851" s="115"/>
    </row>
    <row r="852" spans="1:5" hidden="1" x14ac:dyDescent="0.3">
      <c r="A852" s="114">
        <v>240510</v>
      </c>
      <c r="B852" s="113" t="s">
        <v>483</v>
      </c>
      <c r="C852" s="112">
        <f>VLOOKUP(A852,cuc!$A$3:$H$2089,8,FALSE)</f>
        <v>0</v>
      </c>
      <c r="D852" s="119"/>
      <c r="E852" s="115"/>
    </row>
    <row r="853" spans="1:5" hidden="1" x14ac:dyDescent="0.3">
      <c r="A853" s="114">
        <v>240595</v>
      </c>
      <c r="B853" s="113" t="s">
        <v>514</v>
      </c>
      <c r="C853" s="112">
        <f>VLOOKUP(A853,cuc!$A$3:$H$2089,8,FALSE)</f>
        <v>0</v>
      </c>
      <c r="D853" s="119"/>
      <c r="E853" s="115"/>
    </row>
    <row r="854" spans="1:5" hidden="1" x14ac:dyDescent="0.3">
      <c r="A854" s="114">
        <v>241000</v>
      </c>
      <c r="B854" s="113" t="s">
        <v>987</v>
      </c>
      <c r="C854" s="112">
        <f>VLOOKUP(A854,cuc!$A$3:$H$2089,8,FALSE)</f>
        <v>0</v>
      </c>
      <c r="D854" s="119"/>
      <c r="E854" s="115"/>
    </row>
    <row r="855" spans="1:5" hidden="1" x14ac:dyDescent="0.3">
      <c r="A855" s="114">
        <v>241005</v>
      </c>
      <c r="B855" s="113" t="s">
        <v>442</v>
      </c>
      <c r="C855" s="112">
        <f>VLOOKUP(A855,cuc!$A$3:$H$2089,8,FALSE)</f>
        <v>0</v>
      </c>
      <c r="D855" s="119"/>
      <c r="E855" s="115"/>
    </row>
    <row r="856" spans="1:5" hidden="1" x14ac:dyDescent="0.3">
      <c r="A856" s="114">
        <v>241010</v>
      </c>
      <c r="B856" s="113" t="s">
        <v>449</v>
      </c>
      <c r="C856" s="112">
        <f>VLOOKUP(A856,cuc!$A$3:$H$2089,8,FALSE)</f>
        <v>0</v>
      </c>
      <c r="D856" s="119"/>
      <c r="E856" s="115"/>
    </row>
    <row r="857" spans="1:5" hidden="1" x14ac:dyDescent="0.3">
      <c r="A857" s="114">
        <v>241015</v>
      </c>
      <c r="B857" s="113" t="s">
        <v>986</v>
      </c>
      <c r="C857" s="112">
        <f>VLOOKUP(A857,cuc!$A$3:$H$2089,8,FALSE)</f>
        <v>0</v>
      </c>
      <c r="D857" s="119"/>
      <c r="E857" s="115"/>
    </row>
    <row r="858" spans="1:5" hidden="1" x14ac:dyDescent="0.3">
      <c r="A858" s="114">
        <v>241020</v>
      </c>
      <c r="B858" s="113" t="s">
        <v>432</v>
      </c>
      <c r="C858" s="112">
        <f>VLOOKUP(A858,cuc!$A$3:$H$2089,8,FALSE)</f>
        <v>0</v>
      </c>
      <c r="D858" s="119"/>
      <c r="E858" s="115"/>
    </row>
    <row r="859" spans="1:5" hidden="1" x14ac:dyDescent="0.3">
      <c r="A859" s="114">
        <v>241025</v>
      </c>
      <c r="B859" s="113" t="s">
        <v>985</v>
      </c>
      <c r="C859" s="112">
        <f>VLOOKUP(A859,cuc!$A$3:$H$2089,8,FALSE)</f>
        <v>0</v>
      </c>
      <c r="D859" s="119"/>
      <c r="E859" s="115"/>
    </row>
    <row r="860" spans="1:5" hidden="1" x14ac:dyDescent="0.3">
      <c r="A860" s="114">
        <v>241030</v>
      </c>
      <c r="B860" s="113" t="s">
        <v>448</v>
      </c>
      <c r="C860" s="112">
        <f>VLOOKUP(A860,cuc!$A$3:$H$2089,8,FALSE)</f>
        <v>0</v>
      </c>
      <c r="D860" s="119"/>
      <c r="E860" s="115"/>
    </row>
    <row r="861" spans="1:5" hidden="1" x14ac:dyDescent="0.3">
      <c r="A861" s="114">
        <v>241095</v>
      </c>
      <c r="B861" s="113" t="s">
        <v>213</v>
      </c>
      <c r="C861" s="112">
        <f>VLOOKUP(A861,cuc!$A$3:$H$2089,8,FALSE)</f>
        <v>0</v>
      </c>
      <c r="D861" s="119"/>
      <c r="E861" s="115"/>
    </row>
    <row r="862" spans="1:5" hidden="1" x14ac:dyDescent="0.3">
      <c r="A862" s="114">
        <v>241500</v>
      </c>
      <c r="B862" s="113" t="s">
        <v>984</v>
      </c>
      <c r="C862" s="112">
        <f>VLOOKUP(A862,cuc!$A$3:$H$2089,8,FALSE)</f>
        <v>0</v>
      </c>
      <c r="D862" s="119"/>
      <c r="E862" s="115"/>
    </row>
    <row r="863" spans="1:5" hidden="1" x14ac:dyDescent="0.3">
      <c r="A863" s="114">
        <v>241505</v>
      </c>
      <c r="B863" s="113" t="s">
        <v>983</v>
      </c>
      <c r="C863" s="112">
        <f>VLOOKUP(A863,cuc!$A$3:$H$2089,8,FALSE)</f>
        <v>0</v>
      </c>
      <c r="D863" s="119"/>
      <c r="E863" s="115"/>
    </row>
    <row r="864" spans="1:5" hidden="1" x14ac:dyDescent="0.3">
      <c r="A864" s="114">
        <v>241510</v>
      </c>
      <c r="B864" s="113" t="s">
        <v>982</v>
      </c>
      <c r="C864" s="112">
        <f>VLOOKUP(A864,cuc!$A$3:$H$2089,8,FALSE)</f>
        <v>0</v>
      </c>
      <c r="D864" s="119"/>
      <c r="E864" s="115"/>
    </row>
    <row r="865" spans="1:5" x14ac:dyDescent="0.3">
      <c r="A865" s="114">
        <v>242000</v>
      </c>
      <c r="B865" s="113" t="s">
        <v>981</v>
      </c>
      <c r="C865" s="112">
        <f>VLOOKUP(A865,cuc!$A$3:$H$2089,8,FALSE)</f>
        <v>973592839</v>
      </c>
      <c r="D865" s="119"/>
      <c r="E865" s="115"/>
    </row>
    <row r="866" spans="1:5" x14ac:dyDescent="0.3">
      <c r="A866" s="114">
        <v>242005</v>
      </c>
      <c r="B866" s="113" t="s">
        <v>980</v>
      </c>
      <c r="C866" s="112">
        <f>VLOOKUP(A866,cuc!$A$3:$H$2089,8,FALSE)</f>
        <v>973592839</v>
      </c>
      <c r="D866" s="119"/>
      <c r="E866" s="115"/>
    </row>
    <row r="867" spans="1:5" hidden="1" x14ac:dyDescent="0.3">
      <c r="A867" s="114">
        <v>242010</v>
      </c>
      <c r="B867" s="113" t="s">
        <v>979</v>
      </c>
      <c r="C867" s="112">
        <f>VLOOKUP(A867,cuc!$A$3:$H$2089,8,FALSE)</f>
        <v>0</v>
      </c>
      <c r="D867" s="119"/>
      <c r="E867" s="115"/>
    </row>
    <row r="868" spans="1:5" hidden="1" x14ac:dyDescent="0.3">
      <c r="A868" s="114">
        <v>242500</v>
      </c>
      <c r="B868" s="113" t="s">
        <v>978</v>
      </c>
      <c r="C868" s="112">
        <f>VLOOKUP(A868,cuc!$A$3:$H$2089,8,FALSE)</f>
        <v>0</v>
      </c>
      <c r="D868" s="119"/>
      <c r="E868" s="115"/>
    </row>
    <row r="869" spans="1:5" hidden="1" x14ac:dyDescent="0.3">
      <c r="A869" s="114">
        <v>242505</v>
      </c>
      <c r="B869" s="113" t="s">
        <v>977</v>
      </c>
      <c r="C869" s="112">
        <f>VLOOKUP(A869,cuc!$A$3:$H$2089,8,FALSE)</f>
        <v>0</v>
      </c>
      <c r="D869" s="119"/>
      <c r="E869" s="115"/>
    </row>
    <row r="870" spans="1:5" hidden="1" x14ac:dyDescent="0.3">
      <c r="A870" s="114">
        <v>242510</v>
      </c>
      <c r="B870" s="113" t="s">
        <v>976</v>
      </c>
      <c r="C870" s="112">
        <f>VLOOKUP(A870,cuc!$A$3:$H$2089,8,FALSE)</f>
        <v>0</v>
      </c>
      <c r="D870" s="119"/>
      <c r="E870" s="115"/>
    </row>
    <row r="871" spans="1:5" hidden="1" x14ac:dyDescent="0.3">
      <c r="A871" s="114">
        <v>242515</v>
      </c>
      <c r="B871" s="113" t="s">
        <v>975</v>
      </c>
      <c r="C871" s="112">
        <f>VLOOKUP(A871,cuc!$A$3:$H$2089,8,FALSE)</f>
        <v>0</v>
      </c>
      <c r="D871" s="119"/>
      <c r="E871" s="115"/>
    </row>
    <row r="872" spans="1:5" hidden="1" x14ac:dyDescent="0.3">
      <c r="A872" s="114">
        <v>242520</v>
      </c>
      <c r="B872" s="113" t="s">
        <v>974</v>
      </c>
      <c r="C872" s="112">
        <f>VLOOKUP(A872,cuc!$A$3:$H$2089,8,FALSE)</f>
        <v>0</v>
      </c>
      <c r="D872" s="119"/>
      <c r="E872" s="115"/>
    </row>
    <row r="873" spans="1:5" hidden="1" x14ac:dyDescent="0.3">
      <c r="A873" s="114">
        <v>242525</v>
      </c>
      <c r="B873" s="113" t="s">
        <v>973</v>
      </c>
      <c r="C873" s="112">
        <f>VLOOKUP(A873,cuc!$A$3:$H$2089,8,FALSE)</f>
        <v>0</v>
      </c>
      <c r="D873" s="119"/>
      <c r="E873" s="115"/>
    </row>
    <row r="874" spans="1:5" hidden="1" x14ac:dyDescent="0.3">
      <c r="A874" s="114">
        <v>242595</v>
      </c>
      <c r="B874" s="113" t="s">
        <v>972</v>
      </c>
      <c r="C874" s="112">
        <f>VLOOKUP(A874,cuc!$A$3:$H$2089,8,FALSE)</f>
        <v>0</v>
      </c>
      <c r="D874" s="119"/>
      <c r="E874" s="115"/>
    </row>
    <row r="875" spans="1:5" hidden="1" x14ac:dyDescent="0.3">
      <c r="A875" s="114">
        <v>243000</v>
      </c>
      <c r="B875" s="113" t="s">
        <v>971</v>
      </c>
      <c r="C875" s="112">
        <f>VLOOKUP(A875,cuc!$A$3:$H$2089,8,FALSE)</f>
        <v>0</v>
      </c>
      <c r="D875" s="119"/>
      <c r="E875" s="115"/>
    </row>
    <row r="876" spans="1:5" hidden="1" x14ac:dyDescent="0.3">
      <c r="A876" s="114">
        <v>243005</v>
      </c>
      <c r="B876" s="113" t="s">
        <v>970</v>
      </c>
      <c r="C876" s="112">
        <f>VLOOKUP(A876,cuc!$A$3:$H$2089,8,FALSE)</f>
        <v>0</v>
      </c>
      <c r="D876" s="119"/>
      <c r="E876" s="115"/>
    </row>
    <row r="877" spans="1:5" hidden="1" x14ac:dyDescent="0.3">
      <c r="A877" s="114">
        <v>243010</v>
      </c>
      <c r="B877" s="113" t="s">
        <v>969</v>
      </c>
      <c r="C877" s="112">
        <f>VLOOKUP(A877,cuc!$A$3:$H$2089,8,FALSE)</f>
        <v>0</v>
      </c>
      <c r="D877" s="119"/>
      <c r="E877" s="115"/>
    </row>
    <row r="878" spans="1:5" hidden="1" x14ac:dyDescent="0.3">
      <c r="A878" s="114">
        <v>243015</v>
      </c>
      <c r="B878" s="113" t="s">
        <v>968</v>
      </c>
      <c r="C878" s="112">
        <f>VLOOKUP(A878,cuc!$A$3:$H$2089,8,FALSE)</f>
        <v>0</v>
      </c>
      <c r="D878" s="119"/>
      <c r="E878" s="115"/>
    </row>
    <row r="879" spans="1:5" hidden="1" x14ac:dyDescent="0.3">
      <c r="A879" s="114">
        <v>243020</v>
      </c>
      <c r="B879" s="113" t="s">
        <v>967</v>
      </c>
      <c r="C879" s="112">
        <f>VLOOKUP(A879,cuc!$A$3:$H$2089,8,FALSE)</f>
        <v>0</v>
      </c>
      <c r="D879" s="119"/>
      <c r="E879" s="115"/>
    </row>
    <row r="880" spans="1:5" hidden="1" x14ac:dyDescent="0.3">
      <c r="A880" s="114">
        <v>243095</v>
      </c>
      <c r="B880" s="113" t="s">
        <v>966</v>
      </c>
      <c r="C880" s="112">
        <f>VLOOKUP(A880,cuc!$A$3:$H$2089,8,FALSE)</f>
        <v>0</v>
      </c>
      <c r="D880" s="119"/>
      <c r="E880" s="115"/>
    </row>
    <row r="881" spans="1:5" x14ac:dyDescent="0.3">
      <c r="A881" s="114">
        <v>243500</v>
      </c>
      <c r="B881" s="113" t="s">
        <v>965</v>
      </c>
      <c r="C881" s="112">
        <f>VLOOKUP(A881,cuc!$A$3:$H$2089,8,FALSE)</f>
        <v>22685888</v>
      </c>
      <c r="D881" s="119"/>
      <c r="E881" s="115"/>
    </row>
    <row r="882" spans="1:5" x14ac:dyDescent="0.3">
      <c r="A882" s="114">
        <v>243505</v>
      </c>
      <c r="B882" s="113" t="s">
        <v>964</v>
      </c>
      <c r="C882" s="112">
        <f>VLOOKUP(A882,cuc!$A$3:$H$2089,8,FALSE)</f>
        <v>1990300</v>
      </c>
      <c r="D882" s="119"/>
      <c r="E882" s="115"/>
    </row>
    <row r="883" spans="1:5" hidden="1" x14ac:dyDescent="0.3">
      <c r="A883" s="114">
        <v>243510</v>
      </c>
      <c r="B883" s="113" t="s">
        <v>963</v>
      </c>
      <c r="C883" s="112">
        <f>VLOOKUP(A883,cuc!$A$3:$H$2089,8,FALSE)</f>
        <v>0</v>
      </c>
      <c r="D883" s="119"/>
      <c r="E883" s="115"/>
    </row>
    <row r="884" spans="1:5" x14ac:dyDescent="0.3">
      <c r="A884" s="114">
        <v>243515</v>
      </c>
      <c r="B884" s="113" t="s">
        <v>453</v>
      </c>
      <c r="C884" s="112">
        <f>VLOOKUP(A884,cuc!$A$3:$H$2089,8,FALSE)</f>
        <v>5678453</v>
      </c>
      <c r="D884" s="119"/>
      <c r="E884" s="115"/>
    </row>
    <row r="885" spans="1:5" hidden="1" x14ac:dyDescent="0.3">
      <c r="A885" s="114">
        <v>243520</v>
      </c>
      <c r="B885" s="113" t="s">
        <v>483</v>
      </c>
      <c r="C885" s="112">
        <f>VLOOKUP(A885,cuc!$A$3:$H$2089,8,FALSE)</f>
        <v>0</v>
      </c>
      <c r="D885" s="119"/>
      <c r="E885" s="115"/>
    </row>
    <row r="886" spans="1:5" x14ac:dyDescent="0.3">
      <c r="A886" s="114">
        <v>243525</v>
      </c>
      <c r="B886" s="113" t="s">
        <v>962</v>
      </c>
      <c r="C886" s="112">
        <f>VLOOKUP(A886,cuc!$A$3:$H$2089,8,FALSE)</f>
        <v>8388124</v>
      </c>
      <c r="D886" s="119"/>
      <c r="E886" s="115"/>
    </row>
    <row r="887" spans="1:5" x14ac:dyDescent="0.3">
      <c r="A887" s="114">
        <v>243530</v>
      </c>
      <c r="B887" s="113" t="s">
        <v>451</v>
      </c>
      <c r="C887" s="112">
        <f>VLOOKUP(A887,cuc!$A$3:$H$2089,8,FALSE)</f>
        <v>48697</v>
      </c>
      <c r="D887" s="119"/>
      <c r="E887" s="115"/>
    </row>
    <row r="888" spans="1:5" hidden="1" x14ac:dyDescent="0.3">
      <c r="A888" s="114">
        <v>243535</v>
      </c>
      <c r="B888" s="113" t="s">
        <v>961</v>
      </c>
      <c r="C888" s="112">
        <f>VLOOKUP(A888,cuc!$A$3:$H$2089,8,FALSE)</f>
        <v>0</v>
      </c>
      <c r="D888" s="119"/>
      <c r="E888" s="115"/>
    </row>
    <row r="889" spans="1:5" x14ac:dyDescent="0.3">
      <c r="A889" s="114">
        <v>243540</v>
      </c>
      <c r="B889" s="113" t="s">
        <v>960</v>
      </c>
      <c r="C889" s="112">
        <f>VLOOKUP(A889,cuc!$A$3:$H$2089,8,FALSE)</f>
        <v>2314542</v>
      </c>
      <c r="D889" s="119"/>
      <c r="E889" s="115"/>
    </row>
    <row r="890" spans="1:5" hidden="1" x14ac:dyDescent="0.3">
      <c r="A890" s="114">
        <v>243545</v>
      </c>
      <c r="B890" s="113" t="s">
        <v>959</v>
      </c>
      <c r="C890" s="112">
        <f>VLOOKUP(A890,cuc!$A$3:$H$2089,8,FALSE)</f>
        <v>0</v>
      </c>
      <c r="D890" s="119"/>
      <c r="E890" s="115"/>
    </row>
    <row r="891" spans="1:5" hidden="1" x14ac:dyDescent="0.3">
      <c r="A891" s="114">
        <v>243550</v>
      </c>
      <c r="B891" s="113" t="s">
        <v>958</v>
      </c>
      <c r="C891" s="112">
        <f>VLOOKUP(A891,cuc!$A$3:$H$2089,8,FALSE)</f>
        <v>0</v>
      </c>
      <c r="D891" s="119"/>
      <c r="E891" s="115"/>
    </row>
    <row r="892" spans="1:5" hidden="1" x14ac:dyDescent="0.3">
      <c r="A892" s="114">
        <v>243555</v>
      </c>
      <c r="B892" s="113" t="s">
        <v>957</v>
      </c>
      <c r="C892" s="112">
        <f>VLOOKUP(A892,cuc!$A$3:$H$2089,8,FALSE)</f>
        <v>0</v>
      </c>
      <c r="D892" s="119"/>
      <c r="E892" s="115"/>
    </row>
    <row r="893" spans="1:5" hidden="1" x14ac:dyDescent="0.3">
      <c r="A893" s="114">
        <v>243560</v>
      </c>
      <c r="B893" s="113" t="s">
        <v>956</v>
      </c>
      <c r="C893" s="112">
        <f>VLOOKUP(A893,cuc!$A$3:$H$2089,8,FALSE)</f>
        <v>0</v>
      </c>
      <c r="D893" s="119"/>
      <c r="E893" s="115"/>
    </row>
    <row r="894" spans="1:5" hidden="1" x14ac:dyDescent="0.3">
      <c r="A894" s="114">
        <v>243565</v>
      </c>
      <c r="B894" s="113" t="s">
        <v>955</v>
      </c>
      <c r="C894" s="112">
        <f>VLOOKUP(A894,cuc!$A$3:$H$2089,8,FALSE)</f>
        <v>0</v>
      </c>
      <c r="D894" s="119"/>
      <c r="E894" s="115"/>
    </row>
    <row r="895" spans="1:5" hidden="1" x14ac:dyDescent="0.3">
      <c r="A895" s="114">
        <v>243570</v>
      </c>
      <c r="B895" s="113" t="s">
        <v>954</v>
      </c>
      <c r="C895" s="112">
        <f>VLOOKUP(A895,cuc!$A$3:$H$2089,8,FALSE)</f>
        <v>0</v>
      </c>
      <c r="D895" s="119"/>
      <c r="E895" s="115"/>
    </row>
    <row r="896" spans="1:5" x14ac:dyDescent="0.3">
      <c r="A896" s="114">
        <v>243575</v>
      </c>
      <c r="B896" s="113" t="s">
        <v>953</v>
      </c>
      <c r="C896" s="112">
        <f>VLOOKUP(A896,cuc!$A$3:$H$2089,8,FALSE)</f>
        <v>4265772</v>
      </c>
      <c r="D896" s="119"/>
      <c r="E896" s="115"/>
    </row>
    <row r="897" spans="1:5" hidden="1" x14ac:dyDescent="0.3">
      <c r="A897" s="114">
        <v>243580</v>
      </c>
      <c r="B897" s="113" t="s">
        <v>952</v>
      </c>
      <c r="C897" s="112">
        <f>VLOOKUP(A897,cuc!$A$3:$H$2089,8,FALSE)</f>
        <v>0</v>
      </c>
      <c r="D897" s="119"/>
      <c r="E897" s="115"/>
    </row>
    <row r="898" spans="1:5" hidden="1" x14ac:dyDescent="0.3">
      <c r="A898" s="114">
        <v>243585</v>
      </c>
      <c r="B898" s="113" t="s">
        <v>925</v>
      </c>
      <c r="C898" s="112">
        <f>VLOOKUP(A898,cuc!$A$3:$H$2089,8,FALSE)</f>
        <v>0</v>
      </c>
      <c r="D898" s="119"/>
      <c r="E898" s="115"/>
    </row>
    <row r="899" spans="1:5" x14ac:dyDescent="0.3">
      <c r="A899" s="114">
        <v>244000</v>
      </c>
      <c r="B899" s="113" t="s">
        <v>951</v>
      </c>
      <c r="C899" s="112">
        <f>VLOOKUP(A899,cuc!$A$3:$H$2089,8,FALSE)</f>
        <v>239496</v>
      </c>
      <c r="D899" s="119"/>
      <c r="E899" s="115"/>
    </row>
    <row r="900" spans="1:5" hidden="1" x14ac:dyDescent="0.3">
      <c r="A900" s="114">
        <v>244005</v>
      </c>
      <c r="B900" s="113" t="s">
        <v>950</v>
      </c>
      <c r="C900" s="112">
        <f>VLOOKUP(A900,cuc!$A$3:$H$2089,8,FALSE)</f>
        <v>0</v>
      </c>
      <c r="D900" s="119"/>
      <c r="E900" s="115"/>
    </row>
    <row r="901" spans="1:5" x14ac:dyDescent="0.3">
      <c r="A901" s="114">
        <v>244010</v>
      </c>
      <c r="B901" s="113" t="s">
        <v>949</v>
      </c>
      <c r="C901" s="112">
        <f>VLOOKUP(A901,cuc!$A$3:$H$2089,8,FALSE)</f>
        <v>239496</v>
      </c>
      <c r="D901" s="119"/>
      <c r="E901" s="115"/>
    </row>
    <row r="902" spans="1:5" hidden="1" x14ac:dyDescent="0.3">
      <c r="A902" s="114">
        <v>244015</v>
      </c>
      <c r="B902" s="113" t="s">
        <v>948</v>
      </c>
      <c r="C902" s="112">
        <f>VLOOKUP(A902,cuc!$A$3:$H$2089,8,FALSE)</f>
        <v>0</v>
      </c>
      <c r="D902" s="119"/>
      <c r="E902" s="115"/>
    </row>
    <row r="903" spans="1:5" hidden="1" x14ac:dyDescent="0.3">
      <c r="A903" s="114">
        <v>244020</v>
      </c>
      <c r="B903" s="113" t="s">
        <v>947</v>
      </c>
      <c r="C903" s="112">
        <f>VLOOKUP(A903,cuc!$A$3:$H$2089,8,FALSE)</f>
        <v>0</v>
      </c>
      <c r="D903" s="119"/>
      <c r="E903" s="115"/>
    </row>
    <row r="904" spans="1:5" hidden="1" x14ac:dyDescent="0.3">
      <c r="A904" s="114">
        <v>244025</v>
      </c>
      <c r="B904" s="113" t="s">
        <v>946</v>
      </c>
      <c r="C904" s="112">
        <f>VLOOKUP(A904,cuc!$A$3:$H$2089,8,FALSE)</f>
        <v>0</v>
      </c>
      <c r="D904" s="119"/>
      <c r="E904" s="115"/>
    </row>
    <row r="905" spans="1:5" hidden="1" x14ac:dyDescent="0.3">
      <c r="A905" s="114">
        <v>244030</v>
      </c>
      <c r="B905" s="113" t="s">
        <v>945</v>
      </c>
      <c r="C905" s="112">
        <f>VLOOKUP(A905,cuc!$A$3:$H$2089,8,FALSE)</f>
        <v>0</v>
      </c>
      <c r="D905" s="119"/>
      <c r="E905" s="115"/>
    </row>
    <row r="906" spans="1:5" hidden="1" x14ac:dyDescent="0.3">
      <c r="A906" s="114">
        <v>244035</v>
      </c>
      <c r="B906" s="113" t="s">
        <v>944</v>
      </c>
      <c r="C906" s="112">
        <f>VLOOKUP(A906,cuc!$A$3:$H$2089,8,FALSE)</f>
        <v>0</v>
      </c>
      <c r="D906" s="119"/>
      <c r="E906" s="115"/>
    </row>
    <row r="907" spans="1:5" hidden="1" x14ac:dyDescent="0.3">
      <c r="A907" s="114">
        <v>244040</v>
      </c>
      <c r="B907" s="113" t="s">
        <v>943</v>
      </c>
      <c r="C907" s="112">
        <f>VLOOKUP(A907,cuc!$A$3:$H$2089,8,FALSE)</f>
        <v>0</v>
      </c>
      <c r="D907" s="119"/>
      <c r="E907" s="115"/>
    </row>
    <row r="908" spans="1:5" hidden="1" x14ac:dyDescent="0.3">
      <c r="A908" s="114">
        <v>244045</v>
      </c>
      <c r="B908" s="113" t="s">
        <v>942</v>
      </c>
      <c r="C908" s="112">
        <f>VLOOKUP(A908,cuc!$A$3:$H$2089,8,FALSE)</f>
        <v>0</v>
      </c>
      <c r="D908" s="119"/>
      <c r="E908" s="115"/>
    </row>
    <row r="909" spans="1:5" hidden="1" x14ac:dyDescent="0.3">
      <c r="A909" s="114">
        <v>244050</v>
      </c>
      <c r="B909" s="113" t="s">
        <v>941</v>
      </c>
      <c r="C909" s="112">
        <f>VLOOKUP(A909,cuc!$A$3:$H$2089,8,FALSE)</f>
        <v>0</v>
      </c>
      <c r="D909" s="119"/>
      <c r="E909" s="115"/>
    </row>
    <row r="910" spans="1:5" hidden="1" x14ac:dyDescent="0.3">
      <c r="A910" s="114">
        <v>244055</v>
      </c>
      <c r="B910" s="113" t="s">
        <v>940</v>
      </c>
      <c r="C910" s="112">
        <f>VLOOKUP(A910,cuc!$A$3:$H$2089,8,FALSE)</f>
        <v>0</v>
      </c>
      <c r="D910" s="119"/>
      <c r="E910" s="115"/>
    </row>
    <row r="911" spans="1:5" hidden="1" x14ac:dyDescent="0.3">
      <c r="A911" s="114">
        <v>244095</v>
      </c>
      <c r="B911" s="113" t="s">
        <v>213</v>
      </c>
      <c r="C911" s="112">
        <f>VLOOKUP(A911,cuc!$A$3:$H$2089,8,FALSE)</f>
        <v>0</v>
      </c>
      <c r="D911" s="119"/>
      <c r="E911" s="115"/>
    </row>
    <row r="912" spans="1:5" x14ac:dyDescent="0.3">
      <c r="A912" s="114">
        <v>244500</v>
      </c>
      <c r="B912" s="113" t="s">
        <v>939</v>
      </c>
      <c r="C912" s="112">
        <f>VLOOKUP(A912,cuc!$A$3:$H$2089,8,FALSE)</f>
        <v>858688932.76999998</v>
      </c>
      <c r="D912" s="119"/>
      <c r="E912" s="115"/>
    </row>
    <row r="913" spans="1:5" hidden="1" x14ac:dyDescent="0.3">
      <c r="A913" s="114">
        <v>244505</v>
      </c>
      <c r="B913" s="113" t="s">
        <v>938</v>
      </c>
      <c r="C913" s="112">
        <f>VLOOKUP(A913,cuc!$A$3:$H$2089,8,FALSE)</f>
        <v>0</v>
      </c>
      <c r="D913" s="119"/>
      <c r="E913" s="115"/>
    </row>
    <row r="914" spans="1:5" x14ac:dyDescent="0.3">
      <c r="A914" s="114">
        <v>244510</v>
      </c>
      <c r="B914" s="113" t="s">
        <v>937</v>
      </c>
      <c r="C914" s="112">
        <f>VLOOKUP(A914,cuc!$A$3:$H$2089,8,FALSE)</f>
        <v>556186651.60000002</v>
      </c>
      <c r="D914" s="119"/>
      <c r="E914" s="115"/>
    </row>
    <row r="915" spans="1:5" x14ac:dyDescent="0.3">
      <c r="A915" s="114">
        <v>244595</v>
      </c>
      <c r="B915" s="113" t="s">
        <v>213</v>
      </c>
      <c r="C915" s="112">
        <f>VLOOKUP(A915,cuc!$A$3:$H$2089,8,FALSE)</f>
        <v>302502281.17000002</v>
      </c>
      <c r="D915" s="119"/>
      <c r="E915" s="115"/>
    </row>
    <row r="916" spans="1:5" x14ac:dyDescent="0.3">
      <c r="A916" s="114">
        <v>245000</v>
      </c>
      <c r="B916" s="113" t="s">
        <v>936</v>
      </c>
      <c r="C916" s="112">
        <f>VLOOKUP(A916,cuc!$A$3:$H$2089,8,FALSE)</f>
        <v>40349366</v>
      </c>
      <c r="D916" s="119"/>
      <c r="E916" s="115"/>
    </row>
    <row r="917" spans="1:5" x14ac:dyDescent="0.3">
      <c r="A917" s="114">
        <v>245005</v>
      </c>
      <c r="B917" s="113" t="s">
        <v>935</v>
      </c>
      <c r="C917" s="112">
        <f>VLOOKUP(A917,cuc!$A$3:$H$2089,8,FALSE)</f>
        <v>7754100</v>
      </c>
      <c r="D917" s="119"/>
      <c r="E917" s="115"/>
    </row>
    <row r="918" spans="1:5" x14ac:dyDescent="0.3">
      <c r="A918" s="114">
        <v>245010</v>
      </c>
      <c r="B918" s="113" t="s">
        <v>934</v>
      </c>
      <c r="C918" s="112">
        <f>VLOOKUP(A918,cuc!$A$3:$H$2089,8,FALSE)</f>
        <v>24264000</v>
      </c>
      <c r="D918" s="119"/>
      <c r="E918" s="115"/>
    </row>
    <row r="919" spans="1:5" x14ac:dyDescent="0.3">
      <c r="A919" s="114">
        <v>245015</v>
      </c>
      <c r="B919" s="113" t="s">
        <v>933</v>
      </c>
      <c r="C919" s="112">
        <f>VLOOKUP(A919,cuc!$A$3:$H$2089,8,FALSE)</f>
        <v>845500</v>
      </c>
      <c r="D919" s="119"/>
      <c r="E919" s="115"/>
    </row>
    <row r="920" spans="1:5" x14ac:dyDescent="0.3">
      <c r="A920" s="114">
        <v>245020</v>
      </c>
      <c r="B920" s="113" t="s">
        <v>932</v>
      </c>
      <c r="C920" s="112">
        <f>VLOOKUP(A920,cuc!$A$3:$H$2089,8,FALSE)</f>
        <v>7247900</v>
      </c>
      <c r="D920" s="119"/>
      <c r="E920" s="115"/>
    </row>
    <row r="921" spans="1:5" hidden="1" x14ac:dyDescent="0.3">
      <c r="A921" s="114">
        <v>245025</v>
      </c>
      <c r="B921" s="113" t="s">
        <v>931</v>
      </c>
      <c r="C921" s="112">
        <f>VLOOKUP(A921,cuc!$A$3:$H$2089,8,FALSE)</f>
        <v>0</v>
      </c>
      <c r="D921" s="119"/>
      <c r="E921" s="115"/>
    </row>
    <row r="922" spans="1:5" hidden="1" x14ac:dyDescent="0.3">
      <c r="A922" s="114">
        <v>245030</v>
      </c>
      <c r="B922" s="113" t="s">
        <v>930</v>
      </c>
      <c r="C922" s="112">
        <f>VLOOKUP(A922,cuc!$A$3:$H$2089,8,FALSE)</f>
        <v>0</v>
      </c>
      <c r="D922" s="119"/>
      <c r="E922" s="115"/>
    </row>
    <row r="923" spans="1:5" hidden="1" x14ac:dyDescent="0.3">
      <c r="A923" s="114">
        <v>245035</v>
      </c>
      <c r="B923" s="113" t="s">
        <v>929</v>
      </c>
      <c r="C923" s="112">
        <f>VLOOKUP(A923,cuc!$A$3:$H$2089,8,FALSE)</f>
        <v>0</v>
      </c>
      <c r="D923" s="119"/>
      <c r="E923" s="115"/>
    </row>
    <row r="924" spans="1:5" hidden="1" x14ac:dyDescent="0.3">
      <c r="A924" s="114">
        <v>245040</v>
      </c>
      <c r="B924" s="113" t="s">
        <v>928</v>
      </c>
      <c r="C924" s="112">
        <f>VLOOKUP(A924,cuc!$A$3:$H$2089,8,FALSE)</f>
        <v>0</v>
      </c>
      <c r="D924" s="119"/>
      <c r="E924" s="115"/>
    </row>
    <row r="925" spans="1:5" hidden="1" x14ac:dyDescent="0.3">
      <c r="A925" s="114">
        <v>245045</v>
      </c>
      <c r="B925" s="113" t="s">
        <v>927</v>
      </c>
      <c r="C925" s="112">
        <f>VLOOKUP(A925,cuc!$A$3:$H$2089,8,FALSE)</f>
        <v>0</v>
      </c>
      <c r="D925" s="119"/>
      <c r="E925" s="115"/>
    </row>
    <row r="926" spans="1:5" hidden="1" x14ac:dyDescent="0.3">
      <c r="A926" s="114">
        <v>245050</v>
      </c>
      <c r="B926" s="113" t="s">
        <v>926</v>
      </c>
      <c r="C926" s="112">
        <f>VLOOKUP(A926,cuc!$A$3:$H$2089,8,FALSE)</f>
        <v>0</v>
      </c>
      <c r="D926" s="119"/>
      <c r="E926" s="115"/>
    </row>
    <row r="927" spans="1:5" x14ac:dyDescent="0.3">
      <c r="A927" s="114">
        <v>245095</v>
      </c>
      <c r="B927" s="113" t="s">
        <v>925</v>
      </c>
      <c r="C927" s="112">
        <f>VLOOKUP(A927,cuc!$A$3:$H$2089,8,FALSE)</f>
        <v>237866</v>
      </c>
      <c r="D927" s="119"/>
      <c r="E927" s="115"/>
    </row>
    <row r="928" spans="1:5" hidden="1" x14ac:dyDescent="0.3">
      <c r="A928" s="114">
        <v>245500</v>
      </c>
      <c r="B928" s="113" t="s">
        <v>924</v>
      </c>
      <c r="C928" s="112">
        <f>VLOOKUP(A928,cuc!$A$3:$H$2089,8,FALSE)</f>
        <v>0</v>
      </c>
      <c r="D928" s="119"/>
      <c r="E928" s="115"/>
    </row>
    <row r="929" spans="1:5" hidden="1" x14ac:dyDescent="0.3">
      <c r="A929" s="114">
        <v>245505</v>
      </c>
      <c r="B929" s="113" t="s">
        <v>923</v>
      </c>
      <c r="C929" s="112">
        <f>VLOOKUP(A929,cuc!$A$3:$H$2089,8,FALSE)</f>
        <v>0</v>
      </c>
      <c r="D929" s="119"/>
      <c r="E929" s="115"/>
    </row>
    <row r="930" spans="1:5" hidden="1" x14ac:dyDescent="0.3">
      <c r="A930" s="114">
        <v>245510</v>
      </c>
      <c r="B930" s="113" t="s">
        <v>922</v>
      </c>
      <c r="C930" s="112">
        <f>VLOOKUP(A930,cuc!$A$3:$H$2089,8,FALSE)</f>
        <v>0</v>
      </c>
      <c r="D930" s="119"/>
      <c r="E930" s="115"/>
    </row>
    <row r="931" spans="1:5" hidden="1" x14ac:dyDescent="0.3">
      <c r="A931" s="114">
        <v>245515</v>
      </c>
      <c r="B931" s="113" t="s">
        <v>921</v>
      </c>
      <c r="C931" s="112">
        <f>VLOOKUP(A931,cuc!$A$3:$H$2089,8,FALSE)</f>
        <v>0</v>
      </c>
      <c r="D931" s="119"/>
      <c r="E931" s="115"/>
    </row>
    <row r="932" spans="1:5" hidden="1" x14ac:dyDescent="0.3">
      <c r="A932" s="114">
        <v>245520</v>
      </c>
      <c r="B932" s="113" t="s">
        <v>920</v>
      </c>
      <c r="C932" s="112">
        <f>VLOOKUP(A932,cuc!$A$3:$H$2089,8,FALSE)</f>
        <v>0</v>
      </c>
      <c r="D932" s="119"/>
      <c r="E932" s="115"/>
    </row>
    <row r="933" spans="1:5" hidden="1" x14ac:dyDescent="0.3">
      <c r="A933" s="114">
        <v>245525</v>
      </c>
      <c r="B933" s="113" t="s">
        <v>919</v>
      </c>
      <c r="C933" s="112">
        <f>VLOOKUP(A933,cuc!$A$3:$H$2089,8,FALSE)</f>
        <v>0</v>
      </c>
      <c r="D933" s="119"/>
      <c r="E933" s="115"/>
    </row>
    <row r="934" spans="1:5" hidden="1" x14ac:dyDescent="0.3">
      <c r="A934" s="114">
        <v>245530</v>
      </c>
      <c r="B934" s="113" t="s">
        <v>918</v>
      </c>
      <c r="C934" s="112">
        <f>VLOOKUP(A934,cuc!$A$3:$H$2089,8,FALSE)</f>
        <v>0</v>
      </c>
      <c r="D934" s="119"/>
      <c r="E934" s="115"/>
    </row>
    <row r="935" spans="1:5" hidden="1" x14ac:dyDescent="0.3">
      <c r="A935" s="114">
        <v>245535</v>
      </c>
      <c r="B935" s="113" t="s">
        <v>917</v>
      </c>
      <c r="C935" s="112">
        <f>VLOOKUP(A935,cuc!$A$3:$H$2089,8,FALSE)</f>
        <v>0</v>
      </c>
      <c r="D935" s="119"/>
      <c r="E935" s="115"/>
    </row>
    <row r="936" spans="1:5" hidden="1" x14ac:dyDescent="0.3">
      <c r="A936" s="114">
        <v>245595</v>
      </c>
      <c r="B936" s="113" t="s">
        <v>213</v>
      </c>
      <c r="C936" s="112">
        <f>VLOOKUP(A936,cuc!$A$3:$H$2089,8,FALSE)</f>
        <v>0</v>
      </c>
      <c r="D936" s="119"/>
      <c r="E936" s="115"/>
    </row>
    <row r="937" spans="1:5" hidden="1" x14ac:dyDescent="0.3">
      <c r="A937" s="114">
        <v>246000</v>
      </c>
      <c r="B937" s="113" t="s">
        <v>916</v>
      </c>
      <c r="C937" s="112">
        <f>VLOOKUP(A937,cuc!$A$3:$H$2089,8,FALSE)</f>
        <v>0</v>
      </c>
      <c r="D937" s="119"/>
      <c r="E937" s="115"/>
    </row>
    <row r="938" spans="1:5" hidden="1" x14ac:dyDescent="0.3">
      <c r="A938" s="114">
        <v>246005</v>
      </c>
      <c r="B938" s="113" t="s">
        <v>915</v>
      </c>
      <c r="C938" s="112">
        <f>VLOOKUP(A938,cuc!$A$3:$H$2089,8,FALSE)</f>
        <v>0</v>
      </c>
      <c r="D938" s="119"/>
      <c r="E938" s="115"/>
    </row>
    <row r="939" spans="1:5" hidden="1" x14ac:dyDescent="0.3">
      <c r="A939" s="114">
        <v>246010</v>
      </c>
      <c r="B939" s="113" t="s">
        <v>914</v>
      </c>
      <c r="C939" s="112">
        <f>VLOOKUP(A939,cuc!$A$3:$H$2089,8,FALSE)</f>
        <v>0</v>
      </c>
      <c r="D939" s="119"/>
      <c r="E939" s="115"/>
    </row>
    <row r="940" spans="1:5" hidden="1" x14ac:dyDescent="0.3">
      <c r="A940" s="114">
        <v>246015</v>
      </c>
      <c r="B940" s="113" t="s">
        <v>913</v>
      </c>
      <c r="C940" s="112">
        <f>VLOOKUP(A940,cuc!$A$3:$H$2089,8,FALSE)</f>
        <v>0</v>
      </c>
      <c r="D940" s="119"/>
      <c r="E940" s="115"/>
    </row>
    <row r="941" spans="1:5" hidden="1" x14ac:dyDescent="0.3">
      <c r="A941" s="114">
        <v>246020</v>
      </c>
      <c r="B941" s="113" t="s">
        <v>912</v>
      </c>
      <c r="C941" s="112">
        <f>VLOOKUP(A941,cuc!$A$3:$H$2089,8,FALSE)</f>
        <v>0</v>
      </c>
      <c r="D941" s="119"/>
      <c r="E941" s="115"/>
    </row>
    <row r="942" spans="1:5" hidden="1" x14ac:dyDescent="0.3">
      <c r="A942" s="114">
        <v>246025</v>
      </c>
      <c r="B942" s="113" t="s">
        <v>452</v>
      </c>
      <c r="C942" s="112">
        <f>VLOOKUP(A942,cuc!$A$3:$H$2089,8,FALSE)</f>
        <v>0</v>
      </c>
      <c r="D942" s="119"/>
      <c r="E942" s="115"/>
    </row>
    <row r="943" spans="1:5" hidden="1" x14ac:dyDescent="0.3">
      <c r="A943" s="114">
        <v>246030</v>
      </c>
      <c r="B943" s="113" t="s">
        <v>911</v>
      </c>
      <c r="C943" s="112">
        <f>VLOOKUP(A943,cuc!$A$3:$H$2089,8,FALSE)</f>
        <v>0</v>
      </c>
      <c r="D943" s="119"/>
      <c r="E943" s="115"/>
    </row>
    <row r="944" spans="1:5" hidden="1" x14ac:dyDescent="0.3">
      <c r="A944" s="114">
        <v>246035</v>
      </c>
      <c r="B944" s="113" t="s">
        <v>910</v>
      </c>
      <c r="C944" s="112">
        <f>VLOOKUP(A944,cuc!$A$3:$H$2089,8,FALSE)</f>
        <v>0</v>
      </c>
      <c r="D944" s="119"/>
      <c r="E944" s="115"/>
    </row>
    <row r="945" spans="1:16383" hidden="1" x14ac:dyDescent="0.3">
      <c r="A945" s="114">
        <v>246095</v>
      </c>
      <c r="B945" s="113" t="s">
        <v>213</v>
      </c>
      <c r="C945" s="112">
        <f>VLOOKUP(A945,cuc!$A$3:$H$2089,8,FALSE)</f>
        <v>0</v>
      </c>
      <c r="D945" s="119"/>
      <c r="E945" s="115"/>
    </row>
    <row r="946" spans="1:16383" x14ac:dyDescent="0.3">
      <c r="A946" s="114">
        <v>246500</v>
      </c>
      <c r="B946" s="113" t="s">
        <v>909</v>
      </c>
      <c r="C946" s="112">
        <f>VLOOKUP(A946,cuc!$A$3:$H$2089,8,FALSE)</f>
        <v>364963008</v>
      </c>
      <c r="D946" s="119"/>
      <c r="E946" s="115"/>
    </row>
    <row r="947" spans="1:16383" s="118" customFormat="1" x14ac:dyDescent="0.3">
      <c r="A947" s="114">
        <v>246505</v>
      </c>
      <c r="B947" s="113" t="s">
        <v>908</v>
      </c>
      <c r="C947" s="112">
        <f>VLOOKUP(A947,cuc!$A$3:$H$2089,8,FALSE)</f>
        <v>364963008</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hidden="1" x14ac:dyDescent="0.3">
      <c r="A948" s="114">
        <v>246510</v>
      </c>
      <c r="B948" s="113" t="s">
        <v>907</v>
      </c>
      <c r="C948" s="112">
        <f>VLOOKUP(A948,cuc!$A$3:$H$2089,8,FALSE)</f>
        <v>0</v>
      </c>
      <c r="D948" s="119"/>
      <c r="E948" s="115"/>
    </row>
    <row r="949" spans="1:16383" hidden="1" x14ac:dyDescent="0.3">
      <c r="A949" s="114">
        <v>246515</v>
      </c>
      <c r="B949" s="113" t="s">
        <v>906</v>
      </c>
      <c r="C949" s="112">
        <f>VLOOKUP(A949,cuc!$A$3:$H$2089,8,FALSE)</f>
        <v>0</v>
      </c>
      <c r="D949" s="119"/>
      <c r="E949" s="115"/>
    </row>
    <row r="950" spans="1:16383" hidden="1" x14ac:dyDescent="0.3">
      <c r="A950" s="114">
        <v>246595</v>
      </c>
      <c r="B950" s="113" t="s">
        <v>213</v>
      </c>
      <c r="C950" s="112">
        <f>VLOOKUP(A950,cuc!$A$3:$H$2089,8,FALSE)</f>
        <v>0</v>
      </c>
      <c r="D950" s="119"/>
      <c r="E950" s="115"/>
    </row>
    <row r="951" spans="1:16383" hidden="1" x14ac:dyDescent="0.3">
      <c r="A951" s="114">
        <v>247000</v>
      </c>
      <c r="B951" s="113" t="s">
        <v>905</v>
      </c>
      <c r="C951" s="112">
        <f>VLOOKUP(A951,cuc!$A$3:$H$2089,8,FALSE)</f>
        <v>0</v>
      </c>
      <c r="D951" s="119"/>
      <c r="E951" s="115"/>
    </row>
    <row r="952" spans="1:16383" hidden="1" x14ac:dyDescent="0.3">
      <c r="A952" s="114">
        <v>247500</v>
      </c>
      <c r="B952" s="113" t="s">
        <v>904</v>
      </c>
      <c r="C952" s="112">
        <f>VLOOKUP(A952,cuc!$A$3:$H$2089,8,FALSE)</f>
        <v>0</v>
      </c>
      <c r="D952" s="119"/>
      <c r="E952" s="115"/>
    </row>
    <row r="953" spans="1:16383" hidden="1" x14ac:dyDescent="0.3">
      <c r="A953" s="114">
        <v>247505</v>
      </c>
      <c r="B953" s="113" t="s">
        <v>903</v>
      </c>
      <c r="C953" s="112">
        <f>VLOOKUP(A953,cuc!$A$3:$H$2089,8,FALSE)</f>
        <v>0</v>
      </c>
      <c r="D953" s="119"/>
      <c r="E953" s="115"/>
    </row>
    <row r="954" spans="1:16383" hidden="1" x14ac:dyDescent="0.3">
      <c r="A954" s="114">
        <v>247510</v>
      </c>
      <c r="B954" s="113" t="s">
        <v>902</v>
      </c>
      <c r="C954" s="112">
        <f>VLOOKUP(A954,cuc!$A$3:$H$2089,8,FALSE)</f>
        <v>0</v>
      </c>
      <c r="D954" s="119"/>
      <c r="E954" s="115"/>
    </row>
    <row r="955" spans="1:16383" hidden="1" x14ac:dyDescent="0.3">
      <c r="A955" s="114">
        <v>248000</v>
      </c>
      <c r="B955" s="113" t="s">
        <v>901</v>
      </c>
      <c r="C955" s="112">
        <f>VLOOKUP(A955,cuc!$A$3:$H$2089,8,FALSE)</f>
        <v>0</v>
      </c>
      <c r="D955" s="119"/>
      <c r="E955" s="115"/>
    </row>
    <row r="956" spans="1:16383" hidden="1" x14ac:dyDescent="0.3">
      <c r="A956" s="114">
        <v>248500</v>
      </c>
      <c r="B956" s="113" t="s">
        <v>900</v>
      </c>
      <c r="C956" s="112">
        <f>VLOOKUP(A956,cuc!$A$3:$H$2089,8,FALSE)</f>
        <v>0</v>
      </c>
      <c r="D956" s="119"/>
      <c r="E956" s="115"/>
    </row>
    <row r="957" spans="1:16383" hidden="1" x14ac:dyDescent="0.3">
      <c r="A957" s="114">
        <v>249500</v>
      </c>
      <c r="B957" s="113" t="s">
        <v>899</v>
      </c>
      <c r="C957" s="112">
        <f>VLOOKUP(A957,cuc!$A$3:$H$2089,8,FALSE)</f>
        <v>0</v>
      </c>
      <c r="D957" s="119"/>
      <c r="E957" s="115"/>
    </row>
    <row r="958" spans="1:16383" hidden="1" x14ac:dyDescent="0.3">
      <c r="A958" s="114">
        <v>249900</v>
      </c>
      <c r="B958" s="113" t="s">
        <v>898</v>
      </c>
      <c r="C958" s="112">
        <f>VLOOKUP(A958,cuc!$A$3:$H$2089,8,FALSE)</f>
        <v>0</v>
      </c>
      <c r="D958" s="119"/>
      <c r="E958" s="115"/>
    </row>
    <row r="959" spans="1:16383" hidden="1" x14ac:dyDescent="0.3">
      <c r="A959" s="114">
        <v>250000</v>
      </c>
      <c r="B959" s="113" t="s">
        <v>897</v>
      </c>
      <c r="C959" s="112">
        <f>VLOOKUP(A959,cuc!$A$3:$H$2089,8,FALSE)</f>
        <v>0</v>
      </c>
      <c r="D959" s="119"/>
      <c r="E959" s="115"/>
    </row>
    <row r="960" spans="1:16383" x14ac:dyDescent="0.3">
      <c r="A960" s="114">
        <v>260000</v>
      </c>
      <c r="B960" s="113" t="s">
        <v>896</v>
      </c>
      <c r="C960" s="112">
        <f>VLOOKUP(A960,cuc!$A$3:$H$2089,8,FALSE)</f>
        <v>5064051171.0799999</v>
      </c>
      <c r="D960" s="119"/>
      <c r="E960" s="115"/>
    </row>
    <row r="961" spans="1:5" x14ac:dyDescent="0.3">
      <c r="A961" s="114">
        <v>260500</v>
      </c>
      <c r="B961" s="113" t="s">
        <v>895</v>
      </c>
      <c r="C961" s="112">
        <f>VLOOKUP(A961,cuc!$A$3:$H$2089,8,FALSE)</f>
        <v>1393710601.71</v>
      </c>
      <c r="D961" s="119"/>
      <c r="E961" s="115"/>
    </row>
    <row r="962" spans="1:5" x14ac:dyDescent="0.3">
      <c r="A962" s="114">
        <v>261000</v>
      </c>
      <c r="B962" s="113" t="s">
        <v>894</v>
      </c>
      <c r="C962" s="112">
        <f>VLOOKUP(A962,cuc!$A$3:$H$2089,8,FALSE)</f>
        <v>464508705.19999999</v>
      </c>
      <c r="D962" s="119"/>
      <c r="E962" s="115"/>
    </row>
    <row r="963" spans="1:5" x14ac:dyDescent="0.3">
      <c r="A963" s="114">
        <v>261200</v>
      </c>
      <c r="B963" s="113" t="s">
        <v>893</v>
      </c>
      <c r="C963" s="112">
        <f>VLOOKUP(A963,cuc!$A$3:$H$2089,8,FALSE)</f>
        <v>1897735349.5799999</v>
      </c>
      <c r="D963" s="119"/>
      <c r="E963" s="115"/>
    </row>
    <row r="964" spans="1:5" hidden="1" x14ac:dyDescent="0.3">
      <c r="A964" s="114">
        <v>261500</v>
      </c>
      <c r="B964" s="113" t="s">
        <v>892</v>
      </c>
      <c r="C964" s="112">
        <f>VLOOKUP(A964,cuc!$A$3:$H$2089,8,FALSE)</f>
        <v>0</v>
      </c>
      <c r="D964" s="119"/>
      <c r="E964" s="115"/>
    </row>
    <row r="965" spans="1:5" hidden="1" x14ac:dyDescent="0.3">
      <c r="A965" s="114">
        <v>262000</v>
      </c>
      <c r="B965" s="113" t="s">
        <v>891</v>
      </c>
      <c r="C965" s="112">
        <f>VLOOKUP(A965,cuc!$A$3:$H$2089,8,FALSE)</f>
        <v>0</v>
      </c>
      <c r="D965" s="119"/>
      <c r="E965" s="115"/>
    </row>
    <row r="966" spans="1:5" x14ac:dyDescent="0.3">
      <c r="A966" s="114">
        <v>262500</v>
      </c>
      <c r="B966" s="113" t="s">
        <v>890</v>
      </c>
      <c r="C966" s="112">
        <f>VLOOKUP(A966,cuc!$A$3:$H$2089,8,FALSE)</f>
        <v>567327253.49000001</v>
      </c>
      <c r="D966" s="119"/>
      <c r="E966" s="115"/>
    </row>
    <row r="967" spans="1:5" x14ac:dyDescent="0.3">
      <c r="A967" s="117">
        <v>264800</v>
      </c>
      <c r="B967" s="116" t="s">
        <v>889</v>
      </c>
      <c r="C967" s="112">
        <f>VLOOKUP(A967,cuc!$A$3:$H$2089,8,FALSE)</f>
        <v>614576623.10000002</v>
      </c>
      <c r="D967" s="119"/>
      <c r="E967" s="115"/>
    </row>
    <row r="968" spans="1:5" hidden="1" x14ac:dyDescent="0.3">
      <c r="A968" s="114">
        <v>265000</v>
      </c>
      <c r="B968" s="113" t="s">
        <v>888</v>
      </c>
      <c r="C968" s="112">
        <f>VLOOKUP(A968,cuc!$A$3:$H$2089,8,FALSE)</f>
        <v>0</v>
      </c>
      <c r="D968" s="119"/>
      <c r="E968" s="115"/>
    </row>
    <row r="969" spans="1:5" hidden="1" x14ac:dyDescent="0.3">
      <c r="A969" s="117">
        <v>265200</v>
      </c>
      <c r="B969" s="116" t="s">
        <v>796</v>
      </c>
      <c r="C969" s="112">
        <f>VLOOKUP(A969,cuc!$A$3:$H$2089,8,FALSE)</f>
        <v>0</v>
      </c>
      <c r="D969" s="119"/>
      <c r="E969" s="115"/>
    </row>
    <row r="970" spans="1:5" x14ac:dyDescent="0.3">
      <c r="A970" s="114">
        <v>265500</v>
      </c>
      <c r="B970" s="113" t="s">
        <v>887</v>
      </c>
      <c r="C970" s="112">
        <f>VLOOKUP(A970,cuc!$A$3:$H$2089,8,FALSE)</f>
        <v>126192638</v>
      </c>
      <c r="D970" s="119"/>
      <c r="E970" s="115"/>
    </row>
    <row r="971" spans="1:5" hidden="1" x14ac:dyDescent="0.3">
      <c r="A971" s="114">
        <v>265800</v>
      </c>
      <c r="B971" s="113" t="s">
        <v>886</v>
      </c>
      <c r="C971" s="112">
        <f>VLOOKUP(A971,cuc!$A$3:$H$2089,8,FALSE)</f>
        <v>0</v>
      </c>
      <c r="D971" s="119"/>
      <c r="E971" s="115"/>
    </row>
    <row r="972" spans="1:5" hidden="1" x14ac:dyDescent="0.3">
      <c r="A972" s="114">
        <v>266000</v>
      </c>
      <c r="B972" s="113" t="s">
        <v>885</v>
      </c>
      <c r="C972" s="112">
        <f>VLOOKUP(A972,cuc!$A$3:$H$2089,8,FALSE)</f>
        <v>0</v>
      </c>
      <c r="D972" s="119"/>
      <c r="E972" s="115"/>
    </row>
    <row r="973" spans="1:5" x14ac:dyDescent="0.3">
      <c r="A973" s="114">
        <v>269500</v>
      </c>
      <c r="B973" s="113" t="s">
        <v>884</v>
      </c>
      <c r="C973" s="112">
        <f>VLOOKUP(A973,cuc!$A$3:$H$2089,8,FALSE)</f>
        <v>0</v>
      </c>
      <c r="D973" s="119"/>
      <c r="E973" s="115"/>
    </row>
    <row r="974" spans="1:5" x14ac:dyDescent="0.3">
      <c r="A974" s="114">
        <v>270000</v>
      </c>
      <c r="B974" s="113" t="s">
        <v>883</v>
      </c>
      <c r="C974" s="112">
        <f>VLOOKUP(A974,cuc!$A$3:$H$2089,8,FALSE)</f>
        <v>665119720</v>
      </c>
      <c r="D974" s="119"/>
      <c r="E974" s="115"/>
    </row>
    <row r="975" spans="1:5" hidden="1" x14ac:dyDescent="0.3">
      <c r="A975" s="114">
        <v>270500</v>
      </c>
      <c r="B975" s="113" t="s">
        <v>882</v>
      </c>
      <c r="C975" s="112">
        <f>VLOOKUP(A975,cuc!$A$3:$H$2089,8,FALSE)</f>
        <v>0</v>
      </c>
      <c r="D975" s="119"/>
      <c r="E975" s="115"/>
    </row>
    <row r="976" spans="1:5" hidden="1" x14ac:dyDescent="0.3">
      <c r="A976" s="114">
        <v>270505</v>
      </c>
      <c r="B976" s="113" t="s">
        <v>881</v>
      </c>
      <c r="C976" s="112">
        <f>VLOOKUP(A976,cuc!$A$3:$H$2089,8,FALSE)</f>
        <v>0</v>
      </c>
      <c r="D976" s="119"/>
      <c r="E976" s="115"/>
    </row>
    <row r="977" spans="1:5" hidden="1" x14ac:dyDescent="0.3">
      <c r="A977" s="114">
        <v>270510</v>
      </c>
      <c r="B977" s="113" t="s">
        <v>880</v>
      </c>
      <c r="C977" s="112">
        <f>VLOOKUP(A977,cuc!$A$3:$H$2089,8,FALSE)</f>
        <v>0</v>
      </c>
      <c r="D977" s="119"/>
      <c r="E977" s="115"/>
    </row>
    <row r="978" spans="1:5" hidden="1" x14ac:dyDescent="0.3">
      <c r="A978" s="114">
        <v>270525</v>
      </c>
      <c r="B978" s="113" t="s">
        <v>879</v>
      </c>
      <c r="C978" s="112">
        <f>VLOOKUP(A978,cuc!$A$3:$H$2089,8,FALSE)</f>
        <v>0</v>
      </c>
      <c r="D978" s="119"/>
      <c r="E978" s="115"/>
    </row>
    <row r="979" spans="1:5" hidden="1" x14ac:dyDescent="0.3">
      <c r="A979" s="114">
        <v>270530</v>
      </c>
      <c r="B979" s="113" t="s">
        <v>878</v>
      </c>
      <c r="C979" s="112">
        <f>VLOOKUP(A979,cuc!$A$3:$H$2089,8,FALSE)</f>
        <v>0</v>
      </c>
      <c r="D979" s="119"/>
      <c r="E979" s="115"/>
    </row>
    <row r="980" spans="1:5" hidden="1" x14ac:dyDescent="0.3">
      <c r="A980" s="114">
        <v>270535</v>
      </c>
      <c r="B980" s="113" t="s">
        <v>877</v>
      </c>
      <c r="C980" s="112">
        <f>VLOOKUP(A980,cuc!$A$3:$H$2089,8,FALSE)</f>
        <v>0</v>
      </c>
      <c r="D980" s="119"/>
      <c r="E980" s="115"/>
    </row>
    <row r="981" spans="1:5" hidden="1" x14ac:dyDescent="0.3">
      <c r="A981" s="114">
        <v>270540</v>
      </c>
      <c r="B981" s="113" t="s">
        <v>876</v>
      </c>
      <c r="C981" s="112">
        <f>VLOOKUP(A981,cuc!$A$3:$H$2089,8,FALSE)</f>
        <v>0</v>
      </c>
      <c r="D981" s="119"/>
      <c r="E981" s="115"/>
    </row>
    <row r="982" spans="1:5" hidden="1" x14ac:dyDescent="0.3">
      <c r="A982" s="114">
        <v>270545</v>
      </c>
      <c r="B982" s="113" t="s">
        <v>875</v>
      </c>
      <c r="C982" s="112">
        <f>VLOOKUP(A982,cuc!$A$3:$H$2089,8,FALSE)</f>
        <v>0</v>
      </c>
      <c r="D982" s="119"/>
      <c r="E982" s="115"/>
    </row>
    <row r="983" spans="1:5" hidden="1" x14ac:dyDescent="0.3">
      <c r="A983" s="114">
        <v>270550</v>
      </c>
      <c r="B983" s="113" t="s">
        <v>874</v>
      </c>
      <c r="C983" s="112">
        <f>VLOOKUP(A983,cuc!$A$3:$H$2089,8,FALSE)</f>
        <v>0</v>
      </c>
      <c r="D983" s="119"/>
      <c r="E983" s="115"/>
    </row>
    <row r="984" spans="1:5" hidden="1" x14ac:dyDescent="0.3">
      <c r="A984" s="114">
        <v>270595</v>
      </c>
      <c r="B984" s="113" t="s">
        <v>873</v>
      </c>
      <c r="C984" s="112">
        <f>VLOOKUP(A984,cuc!$A$3:$H$2089,8,FALSE)</f>
        <v>0</v>
      </c>
      <c r="D984" s="119"/>
      <c r="E984" s="115"/>
    </row>
    <row r="985" spans="1:5" x14ac:dyDescent="0.3">
      <c r="A985" s="114">
        <v>271000</v>
      </c>
      <c r="B985" s="113" t="s">
        <v>872</v>
      </c>
      <c r="C985" s="112">
        <f>VLOOKUP(A985,cuc!$A$3:$H$2089,8,FALSE)</f>
        <v>37377827</v>
      </c>
      <c r="D985" s="119"/>
      <c r="E985" s="115"/>
    </row>
    <row r="986" spans="1:5" x14ac:dyDescent="0.3">
      <c r="A986" s="114">
        <v>271005</v>
      </c>
      <c r="B986" s="113" t="s">
        <v>871</v>
      </c>
      <c r="C986" s="112">
        <f>VLOOKUP(A986,cuc!$A$3:$H$2089,8,FALSE)</f>
        <v>37377827</v>
      </c>
      <c r="D986" s="119"/>
      <c r="E986" s="115"/>
    </row>
    <row r="987" spans="1:5" hidden="1" x14ac:dyDescent="0.3">
      <c r="A987" s="114">
        <v>271020</v>
      </c>
      <c r="B987" s="113" t="s">
        <v>870</v>
      </c>
      <c r="C987" s="112">
        <f>VLOOKUP(A987,cuc!$A$3:$H$2089,8,FALSE)</f>
        <v>0</v>
      </c>
      <c r="D987" s="119"/>
      <c r="E987" s="115"/>
    </row>
    <row r="988" spans="1:5" hidden="1" x14ac:dyDescent="0.3">
      <c r="A988" s="114">
        <v>271500</v>
      </c>
      <c r="B988" s="113" t="s">
        <v>869</v>
      </c>
      <c r="C988" s="112">
        <f>VLOOKUP(A988,cuc!$A$3:$H$2089,8,FALSE)</f>
        <v>0</v>
      </c>
      <c r="D988" s="119"/>
      <c r="E988" s="115"/>
    </row>
    <row r="989" spans="1:5" hidden="1" x14ac:dyDescent="0.3">
      <c r="A989" s="114">
        <v>271510</v>
      </c>
      <c r="B989" s="113" t="s">
        <v>651</v>
      </c>
      <c r="C989" s="112">
        <f>VLOOKUP(A989,cuc!$A$3:$H$2089,8,FALSE)</f>
        <v>0</v>
      </c>
      <c r="D989" s="119"/>
      <c r="E989" s="115"/>
    </row>
    <row r="990" spans="1:5" hidden="1" x14ac:dyDescent="0.3">
      <c r="A990" s="114">
        <v>271515</v>
      </c>
      <c r="B990" s="113" t="s">
        <v>650</v>
      </c>
      <c r="C990" s="112">
        <f>VLOOKUP(A990,cuc!$A$3:$H$2089,8,FALSE)</f>
        <v>0</v>
      </c>
      <c r="D990" s="119"/>
      <c r="E990" s="115"/>
    </row>
    <row r="991" spans="1:5" hidden="1" x14ac:dyDescent="0.3">
      <c r="A991" s="114">
        <v>271520</v>
      </c>
      <c r="B991" s="113" t="s">
        <v>649</v>
      </c>
      <c r="C991" s="112">
        <f>VLOOKUP(A991,cuc!$A$3:$H$2089,8,FALSE)</f>
        <v>0</v>
      </c>
      <c r="D991" s="119"/>
      <c r="E991" s="115"/>
    </row>
    <row r="992" spans="1:5" hidden="1" x14ac:dyDescent="0.3">
      <c r="A992" s="114">
        <v>271525</v>
      </c>
      <c r="B992" s="113" t="s">
        <v>648</v>
      </c>
      <c r="C992" s="112">
        <f>VLOOKUP(A992,cuc!$A$3:$H$2089,8,FALSE)</f>
        <v>0</v>
      </c>
      <c r="D992" s="119"/>
      <c r="E992" s="115"/>
    </row>
    <row r="993" spans="1:5" hidden="1" x14ac:dyDescent="0.3">
      <c r="A993" s="114">
        <v>271530</v>
      </c>
      <c r="B993" s="113" t="s">
        <v>647</v>
      </c>
      <c r="C993" s="112">
        <f>VLOOKUP(A993,cuc!$A$3:$H$2089,8,FALSE)</f>
        <v>0</v>
      </c>
      <c r="D993" s="119"/>
      <c r="E993" s="115"/>
    </row>
    <row r="994" spans="1:5" hidden="1" x14ac:dyDescent="0.3">
      <c r="A994" s="114">
        <v>271535</v>
      </c>
      <c r="B994" s="113" t="s">
        <v>646</v>
      </c>
      <c r="C994" s="112">
        <f>VLOOKUP(A994,cuc!$A$3:$H$2089,8,FALSE)</f>
        <v>0</v>
      </c>
      <c r="D994" s="119"/>
      <c r="E994" s="115"/>
    </row>
    <row r="995" spans="1:5" hidden="1" x14ac:dyDescent="0.3">
      <c r="A995" s="114">
        <v>271540</v>
      </c>
      <c r="B995" s="113" t="s">
        <v>645</v>
      </c>
      <c r="C995" s="112">
        <f>VLOOKUP(A995,cuc!$A$3:$H$2089,8,FALSE)</f>
        <v>0</v>
      </c>
      <c r="D995" s="119"/>
      <c r="E995" s="115"/>
    </row>
    <row r="996" spans="1:5" hidden="1" x14ac:dyDescent="0.3">
      <c r="A996" s="114">
        <v>271545</v>
      </c>
      <c r="B996" s="113" t="s">
        <v>644</v>
      </c>
      <c r="C996" s="112">
        <f>VLOOKUP(A996,cuc!$A$3:$H$2089,8,FALSE)</f>
        <v>0</v>
      </c>
      <c r="D996" s="119"/>
      <c r="E996" s="115"/>
    </row>
    <row r="997" spans="1:5" hidden="1" x14ac:dyDescent="0.3">
      <c r="A997" s="114">
        <v>271595</v>
      </c>
      <c r="B997" s="113" t="s">
        <v>514</v>
      </c>
      <c r="C997" s="112">
        <f>VLOOKUP(A997,cuc!$A$3:$H$2089,8,FALSE)</f>
        <v>0</v>
      </c>
      <c r="D997" s="119"/>
      <c r="E997" s="115"/>
    </row>
    <row r="998" spans="1:5" x14ac:dyDescent="0.3">
      <c r="A998" s="114">
        <v>272000</v>
      </c>
      <c r="B998" s="113" t="s">
        <v>868</v>
      </c>
      <c r="C998" s="112">
        <f>VLOOKUP(A998,cuc!$A$3:$H$2089,8,FALSE)</f>
        <v>627741893</v>
      </c>
      <c r="D998" s="119"/>
      <c r="E998" s="115"/>
    </row>
    <row r="999" spans="1:5" hidden="1" x14ac:dyDescent="0.3">
      <c r="A999" s="114">
        <v>272005</v>
      </c>
      <c r="B999" s="113" t="s">
        <v>867</v>
      </c>
      <c r="C999" s="112">
        <f>VLOOKUP(A999,cuc!$A$3:$H$2089,8,FALSE)</f>
        <v>0</v>
      </c>
      <c r="D999" s="119"/>
      <c r="E999" s="115"/>
    </row>
    <row r="1000" spans="1:5" hidden="1" x14ac:dyDescent="0.3">
      <c r="A1000" s="114">
        <v>272010</v>
      </c>
      <c r="B1000" s="113" t="s">
        <v>483</v>
      </c>
      <c r="C1000" s="112">
        <f>VLOOKUP(A1000,cuc!$A$3:$H$2089,8,FALSE)</f>
        <v>0</v>
      </c>
      <c r="D1000" s="119"/>
      <c r="E1000" s="115"/>
    </row>
    <row r="1001" spans="1:5" hidden="1" x14ac:dyDescent="0.3">
      <c r="A1001" s="114">
        <v>272015</v>
      </c>
      <c r="B1001" s="113" t="s">
        <v>451</v>
      </c>
      <c r="C1001" s="112">
        <f>VLOOKUP(A1001,cuc!$A$3:$H$2089,8,FALSE)</f>
        <v>0</v>
      </c>
      <c r="D1001" s="119"/>
      <c r="E1001" s="115"/>
    </row>
    <row r="1002" spans="1:5" hidden="1" x14ac:dyDescent="0.3">
      <c r="A1002" s="114">
        <v>272020</v>
      </c>
      <c r="B1002" s="113" t="s">
        <v>453</v>
      </c>
      <c r="C1002" s="112">
        <f>VLOOKUP(A1002,cuc!$A$3:$H$2089,8,FALSE)</f>
        <v>0</v>
      </c>
      <c r="D1002" s="119"/>
      <c r="E1002" s="115"/>
    </row>
    <row r="1003" spans="1:5" hidden="1" x14ac:dyDescent="0.3">
      <c r="A1003" s="114">
        <v>272025</v>
      </c>
      <c r="B1003" s="113" t="s">
        <v>866</v>
      </c>
      <c r="C1003" s="112">
        <f>VLOOKUP(A1003,cuc!$A$3:$H$2089,8,FALSE)</f>
        <v>0</v>
      </c>
      <c r="D1003" s="119"/>
      <c r="E1003" s="115"/>
    </row>
    <row r="1004" spans="1:5" hidden="1" x14ac:dyDescent="0.3">
      <c r="A1004" s="114">
        <v>272030</v>
      </c>
      <c r="B1004" s="113" t="s">
        <v>840</v>
      </c>
      <c r="C1004" s="112">
        <f>VLOOKUP(A1004,cuc!$A$3:$H$2089,8,FALSE)</f>
        <v>0</v>
      </c>
      <c r="D1004" s="119"/>
      <c r="E1004" s="115"/>
    </row>
    <row r="1005" spans="1:5" hidden="1" x14ac:dyDescent="0.3">
      <c r="A1005" s="114">
        <v>272035</v>
      </c>
      <c r="B1005" s="113" t="s">
        <v>865</v>
      </c>
      <c r="C1005" s="112">
        <f>VLOOKUP(A1005,cuc!$A$3:$H$2089,8,FALSE)</f>
        <v>0</v>
      </c>
      <c r="D1005" s="119"/>
      <c r="E1005" s="115"/>
    </row>
    <row r="1006" spans="1:5" x14ac:dyDescent="0.3">
      <c r="A1006" s="114">
        <v>272095</v>
      </c>
      <c r="B1006" s="113" t="s">
        <v>213</v>
      </c>
      <c r="C1006" s="112">
        <f>VLOOKUP(A1006,cuc!$A$3:$H$2089,8,FALSE)</f>
        <v>627741893</v>
      </c>
      <c r="D1006" s="119"/>
      <c r="E1006" s="115"/>
    </row>
    <row r="1007" spans="1:5" hidden="1" x14ac:dyDescent="0.3">
      <c r="A1007" s="114">
        <v>272500</v>
      </c>
      <c r="B1007" s="113" t="s">
        <v>864</v>
      </c>
      <c r="C1007" s="112">
        <f>VLOOKUP(A1007,cuc!$A$3:$H$2089,8,FALSE)</f>
        <v>0</v>
      </c>
      <c r="D1007" s="119"/>
      <c r="E1007" s="115"/>
    </row>
    <row r="1008" spans="1:5" hidden="1" x14ac:dyDescent="0.3">
      <c r="A1008" s="114">
        <v>272505</v>
      </c>
      <c r="B1008" s="113" t="s">
        <v>863</v>
      </c>
      <c r="C1008" s="112">
        <f>VLOOKUP(A1008,cuc!$A$3:$H$2089,8,FALSE)</f>
        <v>0</v>
      </c>
      <c r="D1008" s="119"/>
      <c r="E1008" s="115"/>
    </row>
    <row r="1009" spans="1:5" hidden="1" x14ac:dyDescent="0.3">
      <c r="A1009" s="114">
        <v>272510</v>
      </c>
      <c r="B1009" s="113" t="s">
        <v>862</v>
      </c>
      <c r="C1009" s="112">
        <f>VLOOKUP(A1009,cuc!$A$3:$H$2089,8,FALSE)</f>
        <v>0</v>
      </c>
      <c r="D1009" s="119"/>
      <c r="E1009" s="115"/>
    </row>
    <row r="1010" spans="1:5" hidden="1" x14ac:dyDescent="0.3">
      <c r="A1010" s="114">
        <v>273000</v>
      </c>
      <c r="B1010" s="113" t="s">
        <v>861</v>
      </c>
      <c r="C1010" s="112">
        <f>VLOOKUP(A1010,cuc!$A$3:$H$2089,8,FALSE)</f>
        <v>0</v>
      </c>
      <c r="D1010" s="119"/>
      <c r="E1010" s="115"/>
    </row>
    <row r="1011" spans="1:5" hidden="1" x14ac:dyDescent="0.3">
      <c r="A1011" s="114">
        <v>273500</v>
      </c>
      <c r="B1011" s="113" t="s">
        <v>860</v>
      </c>
      <c r="C1011" s="112">
        <f>VLOOKUP(A1011,cuc!$A$3:$H$2089,8,FALSE)</f>
        <v>0</v>
      </c>
      <c r="D1011" s="119"/>
      <c r="E1011" s="115"/>
    </row>
    <row r="1012" spans="1:5" hidden="1" x14ac:dyDescent="0.3">
      <c r="A1012" s="114">
        <v>274000</v>
      </c>
      <c r="B1012" s="113" t="s">
        <v>859</v>
      </c>
      <c r="C1012" s="112">
        <f>VLOOKUP(A1012,cuc!$A$3:$H$2089,8,FALSE)</f>
        <v>0</v>
      </c>
      <c r="D1012" s="119"/>
      <c r="E1012" s="115"/>
    </row>
    <row r="1013" spans="1:5" hidden="1" x14ac:dyDescent="0.3">
      <c r="A1013" s="114">
        <v>274500</v>
      </c>
      <c r="B1013" s="113" t="s">
        <v>858</v>
      </c>
      <c r="C1013" s="112">
        <f>VLOOKUP(A1013,cuc!$A$3:$H$2089,8,FALSE)</f>
        <v>0</v>
      </c>
      <c r="D1013" s="119"/>
      <c r="E1013" s="115"/>
    </row>
    <row r="1014" spans="1:5" hidden="1" x14ac:dyDescent="0.3">
      <c r="A1014" s="114">
        <v>274505</v>
      </c>
      <c r="B1014" s="113" t="s">
        <v>855</v>
      </c>
      <c r="C1014" s="112">
        <f>VLOOKUP(A1014,cuc!$A$3:$H$2089,8,FALSE)</f>
        <v>0</v>
      </c>
      <c r="D1014" s="119"/>
      <c r="E1014" s="115"/>
    </row>
    <row r="1015" spans="1:5" hidden="1" x14ac:dyDescent="0.3">
      <c r="A1015" s="114">
        <v>274510</v>
      </c>
      <c r="B1015" s="113" t="s">
        <v>854</v>
      </c>
      <c r="C1015" s="112">
        <f>VLOOKUP(A1015,cuc!$A$3:$H$2089,8,FALSE)</f>
        <v>0</v>
      </c>
      <c r="D1015" s="119"/>
      <c r="E1015" s="115"/>
    </row>
    <row r="1016" spans="1:5" hidden="1" x14ac:dyDescent="0.3">
      <c r="A1016" s="114">
        <v>274515</v>
      </c>
      <c r="B1016" s="113" t="s">
        <v>853</v>
      </c>
      <c r="C1016" s="112">
        <f>VLOOKUP(A1016,cuc!$A$3:$H$2089,8,FALSE)</f>
        <v>0</v>
      </c>
      <c r="D1016" s="119"/>
      <c r="E1016" s="115"/>
    </row>
    <row r="1017" spans="1:5" hidden="1" x14ac:dyDescent="0.3">
      <c r="A1017" s="114">
        <v>274520</v>
      </c>
      <c r="B1017" s="113" t="s">
        <v>852</v>
      </c>
      <c r="C1017" s="112">
        <f>VLOOKUP(A1017,cuc!$A$3:$H$2089,8,FALSE)</f>
        <v>0</v>
      </c>
      <c r="D1017" s="119"/>
      <c r="E1017" s="115"/>
    </row>
    <row r="1018" spans="1:5" hidden="1" x14ac:dyDescent="0.3">
      <c r="A1018" s="114">
        <v>274525</v>
      </c>
      <c r="B1018" s="113" t="s">
        <v>851</v>
      </c>
      <c r="C1018" s="112">
        <f>VLOOKUP(A1018,cuc!$A$3:$H$2089,8,FALSE)</f>
        <v>0</v>
      </c>
      <c r="D1018" s="119"/>
      <c r="E1018" s="115"/>
    </row>
    <row r="1019" spans="1:5" hidden="1" x14ac:dyDescent="0.3">
      <c r="A1019" s="114">
        <v>274530</v>
      </c>
      <c r="B1019" s="113" t="s">
        <v>850</v>
      </c>
      <c r="C1019" s="112">
        <f>VLOOKUP(A1019,cuc!$A$3:$H$2089,8,FALSE)</f>
        <v>0</v>
      </c>
      <c r="D1019" s="119"/>
      <c r="E1019" s="115"/>
    </row>
    <row r="1020" spans="1:5" hidden="1" x14ac:dyDescent="0.3">
      <c r="A1020" s="114">
        <v>274535</v>
      </c>
      <c r="B1020" s="113" t="s">
        <v>849</v>
      </c>
      <c r="C1020" s="112">
        <f>VLOOKUP(A1020,cuc!$A$3:$H$2089,8,FALSE)</f>
        <v>0</v>
      </c>
      <c r="D1020" s="119"/>
      <c r="E1020" s="115"/>
    </row>
    <row r="1021" spans="1:5" hidden="1" x14ac:dyDescent="0.3">
      <c r="A1021" s="114">
        <v>274540</v>
      </c>
      <c r="B1021" s="113" t="s">
        <v>848</v>
      </c>
      <c r="C1021" s="112">
        <f>VLOOKUP(A1021,cuc!$A$3:$H$2089,8,FALSE)</f>
        <v>0</v>
      </c>
      <c r="D1021" s="119"/>
      <c r="E1021" s="115"/>
    </row>
    <row r="1022" spans="1:5" hidden="1" x14ac:dyDescent="0.3">
      <c r="A1022" s="114">
        <v>274545</v>
      </c>
      <c r="B1022" s="113" t="s">
        <v>847</v>
      </c>
      <c r="C1022" s="112">
        <f>VLOOKUP(A1022,cuc!$A$3:$H$2089,8,FALSE)</f>
        <v>0</v>
      </c>
      <c r="D1022" s="119"/>
      <c r="E1022" s="115"/>
    </row>
    <row r="1023" spans="1:5" hidden="1" x14ac:dyDescent="0.3">
      <c r="A1023" s="114">
        <v>274550</v>
      </c>
      <c r="B1023" s="113" t="s">
        <v>846</v>
      </c>
      <c r="C1023" s="112">
        <f>VLOOKUP(A1023,cuc!$A$3:$H$2089,8,FALSE)</f>
        <v>0</v>
      </c>
      <c r="D1023" s="119"/>
      <c r="E1023" s="115"/>
    </row>
    <row r="1024" spans="1:5" hidden="1" x14ac:dyDescent="0.3">
      <c r="A1024" s="114">
        <v>275000</v>
      </c>
      <c r="B1024" s="113" t="s">
        <v>857</v>
      </c>
      <c r="C1024" s="112">
        <f>VLOOKUP(A1024,cuc!$A$3:$H$2089,8,FALSE)</f>
        <v>0</v>
      </c>
      <c r="D1024" s="119"/>
      <c r="E1024" s="115"/>
    </row>
    <row r="1025" spans="1:5" hidden="1" x14ac:dyDescent="0.3">
      <c r="A1025" s="114">
        <v>275005</v>
      </c>
      <c r="B1025" s="113" t="s">
        <v>855</v>
      </c>
      <c r="C1025" s="112">
        <f>VLOOKUP(A1025,cuc!$A$3:$H$2089,8,FALSE)</f>
        <v>0</v>
      </c>
      <c r="D1025" s="119"/>
      <c r="E1025" s="115"/>
    </row>
    <row r="1026" spans="1:5" hidden="1" x14ac:dyDescent="0.3">
      <c r="A1026" s="114">
        <v>275010</v>
      </c>
      <c r="B1026" s="113" t="s">
        <v>854</v>
      </c>
      <c r="C1026" s="112">
        <f>VLOOKUP(A1026,cuc!$A$3:$H$2089,8,FALSE)</f>
        <v>0</v>
      </c>
      <c r="D1026" s="119"/>
      <c r="E1026" s="115"/>
    </row>
    <row r="1027" spans="1:5" hidden="1" x14ac:dyDescent="0.3">
      <c r="A1027" s="114">
        <v>275015</v>
      </c>
      <c r="B1027" s="113" t="s">
        <v>853</v>
      </c>
      <c r="C1027" s="112">
        <f>VLOOKUP(A1027,cuc!$A$3:$H$2089,8,FALSE)</f>
        <v>0</v>
      </c>
      <c r="D1027" s="119"/>
      <c r="E1027" s="115"/>
    </row>
    <row r="1028" spans="1:5" hidden="1" x14ac:dyDescent="0.3">
      <c r="A1028" s="114">
        <v>275020</v>
      </c>
      <c r="B1028" s="113" t="s">
        <v>852</v>
      </c>
      <c r="C1028" s="112">
        <f>VLOOKUP(A1028,cuc!$A$3:$H$2089,8,FALSE)</f>
        <v>0</v>
      </c>
      <c r="D1028" s="119"/>
      <c r="E1028" s="115"/>
    </row>
    <row r="1029" spans="1:5" hidden="1" x14ac:dyDescent="0.3">
      <c r="A1029" s="114">
        <v>275025</v>
      </c>
      <c r="B1029" s="113" t="s">
        <v>851</v>
      </c>
      <c r="C1029" s="112">
        <f>VLOOKUP(A1029,cuc!$A$3:$H$2089,8,FALSE)</f>
        <v>0</v>
      </c>
      <c r="D1029" s="119"/>
      <c r="E1029" s="115"/>
    </row>
    <row r="1030" spans="1:5" hidden="1" x14ac:dyDescent="0.3">
      <c r="A1030" s="114">
        <v>275030</v>
      </c>
      <c r="B1030" s="113" t="s">
        <v>850</v>
      </c>
      <c r="C1030" s="112">
        <f>VLOOKUP(A1030,cuc!$A$3:$H$2089,8,FALSE)</f>
        <v>0</v>
      </c>
      <c r="D1030" s="119"/>
      <c r="E1030" s="115"/>
    </row>
    <row r="1031" spans="1:5" hidden="1" x14ac:dyDescent="0.3">
      <c r="A1031" s="114">
        <v>275035</v>
      </c>
      <c r="B1031" s="113" t="s">
        <v>849</v>
      </c>
      <c r="C1031" s="112">
        <f>VLOOKUP(A1031,cuc!$A$3:$H$2089,8,FALSE)</f>
        <v>0</v>
      </c>
      <c r="D1031" s="119"/>
      <c r="E1031" s="115"/>
    </row>
    <row r="1032" spans="1:5" hidden="1" x14ac:dyDescent="0.3">
      <c r="A1032" s="114">
        <v>275040</v>
      </c>
      <c r="B1032" s="113" t="s">
        <v>848</v>
      </c>
      <c r="C1032" s="112">
        <f>VLOOKUP(A1032,cuc!$A$3:$H$2089,8,FALSE)</f>
        <v>0</v>
      </c>
      <c r="D1032" s="119"/>
      <c r="E1032" s="115"/>
    </row>
    <row r="1033" spans="1:5" hidden="1" x14ac:dyDescent="0.3">
      <c r="A1033" s="114">
        <v>275045</v>
      </c>
      <c r="B1033" s="113" t="s">
        <v>847</v>
      </c>
      <c r="C1033" s="112">
        <f>VLOOKUP(A1033,cuc!$A$3:$H$2089,8,FALSE)</f>
        <v>0</v>
      </c>
      <c r="D1033" s="119"/>
      <c r="E1033" s="115"/>
    </row>
    <row r="1034" spans="1:5" hidden="1" x14ac:dyDescent="0.3">
      <c r="A1034" s="114">
        <v>275050</v>
      </c>
      <c r="B1034" s="113" t="s">
        <v>846</v>
      </c>
      <c r="C1034" s="112">
        <f>VLOOKUP(A1034,cuc!$A$3:$H$2089,8,FALSE)</f>
        <v>0</v>
      </c>
      <c r="D1034" s="119"/>
      <c r="E1034" s="115"/>
    </row>
    <row r="1035" spans="1:5" hidden="1" x14ac:dyDescent="0.3">
      <c r="A1035" s="114">
        <v>275500</v>
      </c>
      <c r="B1035" s="113" t="s">
        <v>856</v>
      </c>
      <c r="C1035" s="112">
        <f>VLOOKUP(A1035,cuc!$A$3:$H$2089,8,FALSE)</f>
        <v>0</v>
      </c>
      <c r="D1035" s="119"/>
      <c r="E1035" s="115"/>
    </row>
    <row r="1036" spans="1:5" hidden="1" x14ac:dyDescent="0.3">
      <c r="A1036" s="114">
        <v>275505</v>
      </c>
      <c r="B1036" s="113" t="s">
        <v>855</v>
      </c>
      <c r="C1036" s="112">
        <f>VLOOKUP(A1036,cuc!$A$3:$H$2089,8,FALSE)</f>
        <v>0</v>
      </c>
      <c r="D1036" s="119"/>
      <c r="E1036" s="115"/>
    </row>
    <row r="1037" spans="1:5" hidden="1" x14ac:dyDescent="0.3">
      <c r="A1037" s="114">
        <v>275510</v>
      </c>
      <c r="B1037" s="113" t="s">
        <v>854</v>
      </c>
      <c r="C1037" s="112">
        <f>VLOOKUP(A1037,cuc!$A$3:$H$2089,8,FALSE)</f>
        <v>0</v>
      </c>
      <c r="D1037" s="119"/>
      <c r="E1037" s="115"/>
    </row>
    <row r="1038" spans="1:5" hidden="1" x14ac:dyDescent="0.3">
      <c r="A1038" s="114">
        <v>275515</v>
      </c>
      <c r="B1038" s="113" t="s">
        <v>853</v>
      </c>
      <c r="C1038" s="112">
        <f>VLOOKUP(A1038,cuc!$A$3:$H$2089,8,FALSE)</f>
        <v>0</v>
      </c>
      <c r="D1038" s="119"/>
      <c r="E1038" s="115"/>
    </row>
    <row r="1039" spans="1:5" hidden="1" x14ac:dyDescent="0.3">
      <c r="A1039" s="114">
        <v>275520</v>
      </c>
      <c r="B1039" s="113" t="s">
        <v>852</v>
      </c>
      <c r="C1039" s="112">
        <f>VLOOKUP(A1039,cuc!$A$3:$H$2089,8,FALSE)</f>
        <v>0</v>
      </c>
      <c r="D1039" s="119"/>
      <c r="E1039" s="115"/>
    </row>
    <row r="1040" spans="1:5" hidden="1" x14ac:dyDescent="0.3">
      <c r="A1040" s="114">
        <v>275525</v>
      </c>
      <c r="B1040" s="113" t="s">
        <v>851</v>
      </c>
      <c r="C1040" s="112">
        <f>VLOOKUP(A1040,cuc!$A$3:$H$2089,8,FALSE)</f>
        <v>0</v>
      </c>
      <c r="D1040" s="119"/>
      <c r="E1040" s="115"/>
    </row>
    <row r="1041" spans="1:5" hidden="1" x14ac:dyDescent="0.3">
      <c r="A1041" s="114">
        <v>275530</v>
      </c>
      <c r="B1041" s="113" t="s">
        <v>850</v>
      </c>
      <c r="C1041" s="112">
        <f>VLOOKUP(A1041,cuc!$A$3:$H$2089,8,FALSE)</f>
        <v>0</v>
      </c>
      <c r="D1041" s="119"/>
      <c r="E1041" s="115"/>
    </row>
    <row r="1042" spans="1:5" hidden="1" x14ac:dyDescent="0.3">
      <c r="A1042" s="114">
        <v>275535</v>
      </c>
      <c r="B1042" s="113" t="s">
        <v>849</v>
      </c>
      <c r="C1042" s="112">
        <f>VLOOKUP(A1042,cuc!$A$3:$H$2089,8,FALSE)</f>
        <v>0</v>
      </c>
      <c r="D1042" s="119"/>
      <c r="E1042" s="115"/>
    </row>
    <row r="1043" spans="1:5" hidden="1" x14ac:dyDescent="0.3">
      <c r="A1043" s="114">
        <v>275540</v>
      </c>
      <c r="B1043" s="113" t="s">
        <v>848</v>
      </c>
      <c r="C1043" s="112">
        <f>VLOOKUP(A1043,cuc!$A$3:$H$2089,8,FALSE)</f>
        <v>0</v>
      </c>
      <c r="D1043" s="119"/>
      <c r="E1043" s="115"/>
    </row>
    <row r="1044" spans="1:5" hidden="1" x14ac:dyDescent="0.3">
      <c r="A1044" s="114">
        <v>275545</v>
      </c>
      <c r="B1044" s="113" t="s">
        <v>847</v>
      </c>
      <c r="C1044" s="112">
        <f>VLOOKUP(A1044,cuc!$A$3:$H$2089,8,FALSE)</f>
        <v>0</v>
      </c>
      <c r="D1044" s="119"/>
      <c r="E1044" s="115"/>
    </row>
    <row r="1045" spans="1:5" hidden="1" x14ac:dyDescent="0.3">
      <c r="A1045" s="114">
        <v>275550</v>
      </c>
      <c r="B1045" s="113" t="s">
        <v>846</v>
      </c>
      <c r="C1045" s="112">
        <f>VLOOKUP(A1045,cuc!$A$3:$H$2089,8,FALSE)</f>
        <v>0</v>
      </c>
      <c r="D1045" s="119"/>
      <c r="E1045" s="115"/>
    </row>
    <row r="1046" spans="1:5" hidden="1" x14ac:dyDescent="0.3">
      <c r="A1046" s="114">
        <v>276000</v>
      </c>
      <c r="B1046" s="113" t="s">
        <v>845</v>
      </c>
      <c r="C1046" s="112">
        <f>VLOOKUP(A1046,cuc!$A$3:$H$2089,8,FALSE)</f>
        <v>0</v>
      </c>
      <c r="D1046" s="119"/>
      <c r="E1046" s="115"/>
    </row>
    <row r="1047" spans="1:5" hidden="1" x14ac:dyDescent="0.3">
      <c r="A1047" s="114">
        <v>276005</v>
      </c>
      <c r="B1047" s="113" t="s">
        <v>844</v>
      </c>
      <c r="C1047" s="112">
        <f>VLOOKUP(A1047,cuc!$A$3:$H$2089,8,FALSE)</f>
        <v>0</v>
      </c>
      <c r="D1047" s="119"/>
      <c r="E1047" s="115"/>
    </row>
    <row r="1048" spans="1:5" hidden="1" x14ac:dyDescent="0.3">
      <c r="A1048" s="114">
        <v>276015</v>
      </c>
      <c r="B1048" s="113" t="s">
        <v>843</v>
      </c>
      <c r="C1048" s="112">
        <f>VLOOKUP(A1048,cuc!$A$3:$H$2089,8,FALSE)</f>
        <v>0</v>
      </c>
      <c r="D1048" s="119"/>
      <c r="E1048" s="115"/>
    </row>
    <row r="1049" spans="1:5" hidden="1" x14ac:dyDescent="0.3">
      <c r="A1049" s="114">
        <v>276020</v>
      </c>
      <c r="B1049" s="113" t="s">
        <v>842</v>
      </c>
      <c r="C1049" s="112">
        <f>VLOOKUP(A1049,cuc!$A$3:$H$2089,8,FALSE)</f>
        <v>0</v>
      </c>
      <c r="D1049" s="119"/>
      <c r="E1049" s="115"/>
    </row>
    <row r="1050" spans="1:5" hidden="1" x14ac:dyDescent="0.3">
      <c r="A1050" s="114">
        <v>276500</v>
      </c>
      <c r="B1050" s="113" t="s">
        <v>841</v>
      </c>
      <c r="C1050" s="112">
        <f>VLOOKUP(A1050,cuc!$A$3:$H$2089,8,FALSE)</f>
        <v>0</v>
      </c>
      <c r="D1050" s="119"/>
      <c r="E1050" s="115"/>
    </row>
    <row r="1051" spans="1:5" hidden="1" x14ac:dyDescent="0.3">
      <c r="A1051" s="114">
        <v>276505</v>
      </c>
      <c r="B1051" s="113" t="s">
        <v>840</v>
      </c>
      <c r="C1051" s="112">
        <f>VLOOKUP(A1051,cuc!$A$3:$H$2089,8,FALSE)</f>
        <v>0</v>
      </c>
      <c r="D1051" s="119"/>
      <c r="E1051" s="115"/>
    </row>
    <row r="1052" spans="1:5" hidden="1" x14ac:dyDescent="0.3">
      <c r="A1052" s="114">
        <v>276510</v>
      </c>
      <c r="B1052" s="113" t="s">
        <v>839</v>
      </c>
      <c r="C1052" s="112">
        <f>VLOOKUP(A1052,cuc!$A$3:$H$2089,8,FALSE)</f>
        <v>0</v>
      </c>
      <c r="D1052" s="119"/>
      <c r="E1052" s="115"/>
    </row>
    <row r="1053" spans="1:5" hidden="1" x14ac:dyDescent="0.3">
      <c r="A1053" s="114">
        <v>276515</v>
      </c>
      <c r="B1053" s="113" t="s">
        <v>838</v>
      </c>
      <c r="C1053" s="112">
        <f>VLOOKUP(A1053,cuc!$A$3:$H$2089,8,FALSE)</f>
        <v>0</v>
      </c>
      <c r="D1053" s="119"/>
      <c r="E1053" s="115"/>
    </row>
    <row r="1054" spans="1:5" hidden="1" x14ac:dyDescent="0.3">
      <c r="A1054" s="114">
        <v>276520</v>
      </c>
      <c r="B1054" s="113" t="s">
        <v>837</v>
      </c>
      <c r="C1054" s="112">
        <f>VLOOKUP(A1054,cuc!$A$3:$H$2089,8,FALSE)</f>
        <v>0</v>
      </c>
      <c r="D1054" s="119"/>
      <c r="E1054" s="115"/>
    </row>
    <row r="1055" spans="1:5" hidden="1" x14ac:dyDescent="0.3">
      <c r="A1055" s="114">
        <v>276525</v>
      </c>
      <c r="B1055" s="113" t="s">
        <v>836</v>
      </c>
      <c r="C1055" s="112">
        <f>VLOOKUP(A1055,cuc!$A$3:$H$2089,8,FALSE)</f>
        <v>0</v>
      </c>
      <c r="D1055" s="119"/>
      <c r="E1055" s="115"/>
    </row>
    <row r="1056" spans="1:5" x14ac:dyDescent="0.3">
      <c r="A1056" s="114">
        <v>280000</v>
      </c>
      <c r="B1056" s="113" t="s">
        <v>835</v>
      </c>
      <c r="C1056" s="112">
        <f>VLOOKUP(A1056,cuc!$A$3:$H$2089,8,FALSE)</f>
        <v>309661350.82999998</v>
      </c>
      <c r="D1056" s="119"/>
      <c r="E1056" s="115"/>
    </row>
    <row r="1057" spans="1:5" hidden="1" x14ac:dyDescent="0.3">
      <c r="A1057" s="114">
        <v>280500</v>
      </c>
      <c r="B1057" s="113" t="s">
        <v>834</v>
      </c>
      <c r="C1057" s="112">
        <f>VLOOKUP(A1057,cuc!$A$3:$H$2089,8,FALSE)</f>
        <v>0</v>
      </c>
      <c r="D1057" s="119"/>
      <c r="E1057" s="115"/>
    </row>
    <row r="1058" spans="1:5" x14ac:dyDescent="0.3">
      <c r="A1058" s="114">
        <v>281000</v>
      </c>
      <c r="B1058" s="113" t="s">
        <v>833</v>
      </c>
      <c r="C1058" s="112">
        <f>VLOOKUP(A1058,cuc!$A$3:$H$2089,8,FALSE)</f>
        <v>309661350.82999998</v>
      </c>
      <c r="D1058" s="119"/>
      <c r="E1058" s="115"/>
    </row>
    <row r="1059" spans="1:5" hidden="1" x14ac:dyDescent="0.3">
      <c r="A1059" s="114">
        <v>281500</v>
      </c>
      <c r="B1059" s="113" t="s">
        <v>832</v>
      </c>
      <c r="C1059" s="112">
        <f>VLOOKUP(A1059,cuc!$A$3:$H$2089,8,FALSE)</f>
        <v>0</v>
      </c>
      <c r="D1059" s="119"/>
      <c r="E1059" s="115"/>
    </row>
    <row r="1060" spans="1:5" hidden="1" x14ac:dyDescent="0.3">
      <c r="A1060" s="114">
        <v>282000</v>
      </c>
      <c r="B1060" s="113" t="s">
        <v>831</v>
      </c>
      <c r="C1060" s="112">
        <f>VLOOKUP(A1060,cuc!$A$3:$H$2089,8,FALSE)</f>
        <v>0</v>
      </c>
      <c r="D1060" s="119"/>
      <c r="E1060" s="115"/>
    </row>
    <row r="1061" spans="1:5" hidden="1" x14ac:dyDescent="0.3">
      <c r="A1061" s="114">
        <v>282500</v>
      </c>
      <c r="B1061" s="113" t="s">
        <v>830</v>
      </c>
      <c r="C1061" s="112">
        <f>VLOOKUP(A1061,cuc!$A$3:$H$2089,8,FALSE)</f>
        <v>0</v>
      </c>
      <c r="D1061" s="119"/>
      <c r="E1061" s="115"/>
    </row>
    <row r="1062" spans="1:5" hidden="1" x14ac:dyDescent="0.3">
      <c r="A1062" s="114">
        <v>283000</v>
      </c>
      <c r="B1062" s="113" t="s">
        <v>829</v>
      </c>
      <c r="C1062" s="112">
        <f>VLOOKUP(A1062,cuc!$A$3:$H$2089,8,FALSE)</f>
        <v>0</v>
      </c>
      <c r="D1062" s="119"/>
      <c r="E1062" s="115"/>
    </row>
    <row r="1063" spans="1:5" hidden="1" x14ac:dyDescent="0.3">
      <c r="A1063" s="114">
        <v>283100</v>
      </c>
      <c r="B1063" s="113" t="s">
        <v>828</v>
      </c>
      <c r="C1063" s="112">
        <f>VLOOKUP(A1063,cuc!$A$3:$H$2089,8,FALSE)</f>
        <v>0</v>
      </c>
      <c r="D1063" s="119"/>
      <c r="E1063" s="115"/>
    </row>
    <row r="1064" spans="1:5" hidden="1" x14ac:dyDescent="0.3">
      <c r="A1064" s="114">
        <v>283200</v>
      </c>
      <c r="B1064" s="113" t="s">
        <v>827</v>
      </c>
      <c r="C1064" s="112">
        <f>VLOOKUP(A1064,cuc!$A$3:$H$2089,8,FALSE)</f>
        <v>0</v>
      </c>
      <c r="D1064" s="119"/>
      <c r="E1064" s="115"/>
    </row>
    <row r="1065" spans="1:5" hidden="1" x14ac:dyDescent="0.3">
      <c r="A1065" s="114">
        <v>283300</v>
      </c>
      <c r="B1065" s="113" t="s">
        <v>826</v>
      </c>
      <c r="C1065" s="112">
        <f>VLOOKUP(A1065,cuc!$A$3:$H$2089,8,FALSE)</f>
        <v>0</v>
      </c>
      <c r="D1065" s="119"/>
      <c r="E1065" s="115"/>
    </row>
    <row r="1066" spans="1:5" hidden="1" x14ac:dyDescent="0.3">
      <c r="A1066" s="114">
        <v>283500</v>
      </c>
      <c r="B1066" s="113" t="s">
        <v>825</v>
      </c>
      <c r="C1066" s="112">
        <f>VLOOKUP(A1066,cuc!$A$3:$H$2089,8,FALSE)</f>
        <v>0</v>
      </c>
      <c r="D1066" s="119"/>
      <c r="E1066" s="115"/>
    </row>
    <row r="1067" spans="1:5" hidden="1" x14ac:dyDescent="0.3">
      <c r="A1067" s="114">
        <v>290000</v>
      </c>
      <c r="B1067" s="113" t="s">
        <v>824</v>
      </c>
      <c r="C1067" s="112">
        <f>VLOOKUP(A1067,cuc!$A$3:$H$2089,8,FALSE)</f>
        <v>0</v>
      </c>
      <c r="D1067" s="119"/>
      <c r="E1067" s="115"/>
    </row>
    <row r="1068" spans="1:5" x14ac:dyDescent="0.3">
      <c r="A1068" s="114">
        <v>300000</v>
      </c>
      <c r="B1068" s="113" t="s">
        <v>823</v>
      </c>
      <c r="C1068" s="112">
        <f>VLOOKUP(A1068,cuc!$A$3:$H$2089,8,FALSE)</f>
        <v>229365549268.17001</v>
      </c>
      <c r="D1068" s="119"/>
      <c r="E1068" s="115"/>
    </row>
    <row r="1069" spans="1:5" x14ac:dyDescent="0.3">
      <c r="A1069" s="114">
        <v>310000</v>
      </c>
      <c r="B1069" s="113" t="s">
        <v>822</v>
      </c>
      <c r="C1069" s="112">
        <f>VLOOKUP(A1069,cuc!$A$3:$H$2089,8,FALSE)</f>
        <v>180269793813.13</v>
      </c>
      <c r="D1069" s="119"/>
      <c r="E1069" s="115"/>
    </row>
    <row r="1070" spans="1:5" x14ac:dyDescent="0.3">
      <c r="A1070" s="114">
        <v>310500</v>
      </c>
      <c r="B1070" s="113" t="s">
        <v>821</v>
      </c>
      <c r="C1070" s="112">
        <f>VLOOKUP(A1070,cuc!$A$3:$H$2089,8,FALSE)</f>
        <v>89417193813.130005</v>
      </c>
      <c r="D1070" s="119"/>
      <c r="E1070" s="115"/>
    </row>
    <row r="1071" spans="1:5" x14ac:dyDescent="0.3">
      <c r="A1071" s="114">
        <v>310505</v>
      </c>
      <c r="B1071" s="113" t="s">
        <v>818</v>
      </c>
      <c r="C1071" s="112">
        <f>VLOOKUP(A1071,cuc!$A$3:$H$2089,8,FALSE)</f>
        <v>80839902361.130005</v>
      </c>
      <c r="D1071" s="119"/>
      <c r="E1071" s="115"/>
    </row>
    <row r="1072" spans="1:5" x14ac:dyDescent="0.3">
      <c r="A1072" s="114">
        <v>310510</v>
      </c>
      <c r="B1072" s="113" t="s">
        <v>820</v>
      </c>
      <c r="C1072" s="112">
        <f>VLOOKUP(A1072,cuc!$A$3:$H$2089,8,FALSE)</f>
        <v>8577291452</v>
      </c>
      <c r="D1072" s="119"/>
      <c r="E1072" s="115"/>
    </row>
    <row r="1073" spans="1:5" x14ac:dyDescent="0.3">
      <c r="A1073" s="114">
        <v>311000</v>
      </c>
      <c r="B1073" s="113" t="s">
        <v>819</v>
      </c>
      <c r="C1073" s="112">
        <f>VLOOKUP(A1073,cuc!$A$3:$H$2089,8,FALSE)</f>
        <v>90852600000</v>
      </c>
      <c r="D1073" s="119"/>
      <c r="E1073" s="115"/>
    </row>
    <row r="1074" spans="1:5" x14ac:dyDescent="0.3">
      <c r="A1074" s="114">
        <v>311005</v>
      </c>
      <c r="B1074" s="113" t="s">
        <v>818</v>
      </c>
      <c r="C1074" s="112">
        <f>VLOOKUP(A1074,cuc!$A$3:$H$2089,8,FALSE)</f>
        <v>71718197684</v>
      </c>
      <c r="D1074" s="119"/>
      <c r="E1074" s="115"/>
    </row>
    <row r="1075" spans="1:5" x14ac:dyDescent="0.3">
      <c r="A1075" s="114">
        <v>311010</v>
      </c>
      <c r="B1075" s="113" t="s">
        <v>817</v>
      </c>
      <c r="C1075" s="112">
        <f>VLOOKUP(A1075,cuc!$A$3:$H$2089,8,FALSE)</f>
        <v>19134402316</v>
      </c>
      <c r="D1075" s="119"/>
      <c r="E1075" s="115"/>
    </row>
    <row r="1076" spans="1:5" hidden="1" x14ac:dyDescent="0.3">
      <c r="A1076" s="114">
        <v>311500</v>
      </c>
      <c r="B1076" s="113" t="s">
        <v>816</v>
      </c>
      <c r="C1076" s="112">
        <f>VLOOKUP(A1076,cuc!$A$3:$H$2089,8,FALSE)</f>
        <v>0</v>
      </c>
      <c r="D1076" s="119"/>
      <c r="E1076" s="115"/>
    </row>
    <row r="1077" spans="1:5" hidden="1" x14ac:dyDescent="0.3">
      <c r="A1077" s="114">
        <v>311505</v>
      </c>
      <c r="B1077" s="113" t="s">
        <v>815</v>
      </c>
      <c r="C1077" s="112">
        <f>VLOOKUP(A1077,cuc!$A$3:$H$2089,8,FALSE)</f>
        <v>0</v>
      </c>
      <c r="D1077" s="119"/>
      <c r="E1077" s="115"/>
    </row>
    <row r="1078" spans="1:5" hidden="1" x14ac:dyDescent="0.3">
      <c r="A1078" s="114">
        <v>311510</v>
      </c>
      <c r="B1078" s="113" t="s">
        <v>814</v>
      </c>
      <c r="C1078" s="112">
        <f>VLOOKUP(A1078,cuc!$A$3:$H$2089,8,FALSE)</f>
        <v>0</v>
      </c>
      <c r="D1078" s="119"/>
      <c r="E1078" s="115"/>
    </row>
    <row r="1079" spans="1:5" hidden="1" x14ac:dyDescent="0.3">
      <c r="A1079" s="114">
        <v>312000</v>
      </c>
      <c r="B1079" s="113" t="s">
        <v>813</v>
      </c>
      <c r="C1079" s="112">
        <f>VLOOKUP(A1079,cuc!$A$3:$H$2089,8,FALSE)</f>
        <v>0</v>
      </c>
      <c r="D1079" s="119"/>
      <c r="E1079" s="115"/>
    </row>
    <row r="1080" spans="1:5" x14ac:dyDescent="0.3">
      <c r="A1080" s="114">
        <v>320000</v>
      </c>
      <c r="B1080" s="113" t="s">
        <v>812</v>
      </c>
      <c r="C1080" s="112">
        <f>VLOOKUP(A1080,cuc!$A$3:$H$2089,8,FALSE)</f>
        <v>28458877352.970001</v>
      </c>
      <c r="D1080" s="119"/>
      <c r="E1080" s="115"/>
    </row>
    <row r="1081" spans="1:5" x14ac:dyDescent="0.3">
      <c r="A1081" s="114">
        <v>320500</v>
      </c>
      <c r="B1081" s="113" t="s">
        <v>811</v>
      </c>
      <c r="C1081" s="112">
        <f>VLOOKUP(A1081,cuc!$A$3:$H$2089,8,FALSE)</f>
        <v>28458877352.970001</v>
      </c>
      <c r="D1081" s="119"/>
      <c r="E1081" s="115"/>
    </row>
    <row r="1082" spans="1:5" hidden="1" x14ac:dyDescent="0.3">
      <c r="A1082" s="114">
        <v>321000</v>
      </c>
      <c r="B1082" s="113" t="s">
        <v>810</v>
      </c>
      <c r="C1082" s="112">
        <f>VLOOKUP(A1082,cuc!$A$3:$H$2089,8,FALSE)</f>
        <v>0</v>
      </c>
      <c r="D1082" s="119"/>
      <c r="E1082" s="115"/>
    </row>
    <row r="1083" spans="1:5" hidden="1" x14ac:dyDescent="0.3">
      <c r="A1083" s="114">
        <v>321500</v>
      </c>
      <c r="B1083" s="113" t="s">
        <v>809</v>
      </c>
      <c r="C1083" s="112">
        <f>VLOOKUP(A1083,cuc!$A$3:$H$2089,8,FALSE)</f>
        <v>0</v>
      </c>
      <c r="D1083" s="119"/>
      <c r="E1083" s="115"/>
    </row>
    <row r="1084" spans="1:5" hidden="1" x14ac:dyDescent="0.3">
      <c r="A1084" s="114">
        <v>322000</v>
      </c>
      <c r="B1084" s="113" t="s">
        <v>808</v>
      </c>
      <c r="C1084" s="112">
        <f>VLOOKUP(A1084,cuc!$A$3:$H$2089,8,FALSE)</f>
        <v>0</v>
      </c>
      <c r="D1084" s="119"/>
      <c r="E1084" s="115"/>
    </row>
    <row r="1085" spans="1:5" hidden="1" x14ac:dyDescent="0.3">
      <c r="A1085" s="114">
        <v>322500</v>
      </c>
      <c r="B1085" s="113" t="s">
        <v>807</v>
      </c>
      <c r="C1085" s="112">
        <f>VLOOKUP(A1085,cuc!$A$3:$H$2089,8,FALSE)</f>
        <v>0</v>
      </c>
      <c r="D1085" s="119"/>
      <c r="E1085" s="115"/>
    </row>
    <row r="1086" spans="1:5" hidden="1" x14ac:dyDescent="0.3">
      <c r="A1086" s="114">
        <v>323000</v>
      </c>
      <c r="B1086" s="113" t="s">
        <v>806</v>
      </c>
      <c r="C1086" s="112">
        <f>VLOOKUP(A1086,cuc!$A$3:$H$2089,8,FALSE)</f>
        <v>0</v>
      </c>
      <c r="D1086" s="119"/>
      <c r="E1086" s="115"/>
    </row>
    <row r="1087" spans="1:5" hidden="1" x14ac:dyDescent="0.3">
      <c r="A1087" s="114">
        <v>323500</v>
      </c>
      <c r="B1087" s="113" t="s">
        <v>805</v>
      </c>
      <c r="C1087" s="112">
        <f>VLOOKUP(A1087,cuc!$A$3:$H$2089,8,FALSE)</f>
        <v>0</v>
      </c>
      <c r="D1087" s="119"/>
      <c r="E1087" s="115"/>
    </row>
    <row r="1088" spans="1:5" hidden="1" x14ac:dyDescent="0.3">
      <c r="A1088" s="114">
        <v>328000</v>
      </c>
      <c r="B1088" s="113" t="s">
        <v>804</v>
      </c>
      <c r="C1088" s="112">
        <f>VLOOKUP(A1088,cuc!$A$3:$H$2089,8,FALSE)</f>
        <v>0</v>
      </c>
      <c r="D1088" s="119"/>
      <c r="E1088" s="115"/>
    </row>
    <row r="1089" spans="1:5" x14ac:dyDescent="0.3">
      <c r="A1089" s="114">
        <v>330000</v>
      </c>
      <c r="B1089" s="113" t="s">
        <v>803</v>
      </c>
      <c r="C1089" s="112">
        <f>VLOOKUP(A1089,cuc!$A$3:$H$2089,8,FALSE)</f>
        <v>1731234313.4400001</v>
      </c>
      <c r="D1089" s="119"/>
      <c r="E1089" s="115"/>
    </row>
    <row r="1090" spans="1:5" hidden="1" x14ac:dyDescent="0.3">
      <c r="A1090" s="114">
        <v>330500</v>
      </c>
      <c r="B1090" s="113" t="s">
        <v>802</v>
      </c>
      <c r="C1090" s="112">
        <f>VLOOKUP(A1090,cuc!$A$3:$H$2089,8,FALSE)</f>
        <v>0</v>
      </c>
      <c r="D1090" s="119"/>
      <c r="E1090" s="115"/>
    </row>
    <row r="1091" spans="1:5" hidden="1" x14ac:dyDescent="0.3">
      <c r="A1091" s="114">
        <v>331000</v>
      </c>
      <c r="B1091" s="113" t="s">
        <v>801</v>
      </c>
      <c r="C1091" s="112">
        <f>VLOOKUP(A1091,cuc!$A$3:$H$2089,8,FALSE)</f>
        <v>0</v>
      </c>
      <c r="D1091" s="119"/>
      <c r="E1091" s="115"/>
    </row>
    <row r="1092" spans="1:5" hidden="1" x14ac:dyDescent="0.3">
      <c r="A1092" s="114">
        <v>332000</v>
      </c>
      <c r="B1092" s="113" t="s">
        <v>800</v>
      </c>
      <c r="C1092" s="112">
        <f>VLOOKUP(A1092,cuc!$A$3:$H$2089,8,FALSE)</f>
        <v>0</v>
      </c>
      <c r="D1092" s="119"/>
      <c r="E1092" s="115"/>
    </row>
    <row r="1093" spans="1:5" x14ac:dyDescent="0.3">
      <c r="A1093" s="114">
        <v>332500</v>
      </c>
      <c r="B1093" s="113" t="s">
        <v>799</v>
      </c>
      <c r="C1093" s="112">
        <f>VLOOKUP(A1093,cuc!$A$3:$H$2089,8,FALSE)</f>
        <v>929760666.95000005</v>
      </c>
      <c r="D1093" s="119"/>
      <c r="E1093" s="115"/>
    </row>
    <row r="1094" spans="1:5" hidden="1" x14ac:dyDescent="0.3">
      <c r="A1094" s="114">
        <v>333000</v>
      </c>
      <c r="B1094" s="113" t="s">
        <v>798</v>
      </c>
      <c r="C1094" s="112">
        <f>VLOOKUP(A1094,cuc!$A$3:$H$2089,8,FALSE)</f>
        <v>0</v>
      </c>
      <c r="D1094" s="119"/>
      <c r="E1094" s="115"/>
    </row>
    <row r="1095" spans="1:5" hidden="1" x14ac:dyDescent="0.3">
      <c r="A1095" s="114">
        <v>333500</v>
      </c>
      <c r="B1095" s="113" t="s">
        <v>797</v>
      </c>
      <c r="C1095" s="112">
        <f>VLOOKUP(A1095,cuc!$A$3:$H$2089,8,FALSE)</f>
        <v>0</v>
      </c>
      <c r="D1095" s="119"/>
      <c r="E1095" s="115"/>
    </row>
    <row r="1096" spans="1:5" hidden="1" x14ac:dyDescent="0.3">
      <c r="A1096" s="114">
        <v>334000</v>
      </c>
      <c r="B1096" s="113" t="s">
        <v>796</v>
      </c>
      <c r="C1096" s="112">
        <f>VLOOKUP(A1096,cuc!$A$3:$H$2089,8,FALSE)</f>
        <v>0</v>
      </c>
      <c r="D1096" s="119"/>
      <c r="E1096" s="115"/>
    </row>
    <row r="1097" spans="1:5" x14ac:dyDescent="0.3">
      <c r="A1097" s="114">
        <v>339500</v>
      </c>
      <c r="B1097" s="113" t="s">
        <v>795</v>
      </c>
      <c r="C1097" s="112">
        <f>VLOOKUP(A1097,cuc!$A$3:$H$2089,8,FALSE)</f>
        <v>801473646.49000001</v>
      </c>
      <c r="D1097" s="119"/>
      <c r="E1097" s="115"/>
    </row>
    <row r="1098" spans="1:5" hidden="1" x14ac:dyDescent="0.3">
      <c r="A1098" s="114">
        <v>340000</v>
      </c>
      <c r="B1098" s="113" t="s">
        <v>794</v>
      </c>
      <c r="C1098" s="112">
        <f>VLOOKUP(A1098,cuc!$A$3:$H$2089,8,FALSE)</f>
        <v>0</v>
      </c>
      <c r="D1098" s="119"/>
      <c r="E1098" s="115"/>
    </row>
    <row r="1099" spans="1:5" hidden="1" x14ac:dyDescent="0.3">
      <c r="A1099" s="114">
        <v>340500</v>
      </c>
      <c r="B1099" s="113" t="s">
        <v>793</v>
      </c>
      <c r="C1099" s="112">
        <f>VLOOKUP(A1099,cuc!$A$3:$H$2089,8,FALSE)</f>
        <v>0</v>
      </c>
      <c r="D1099" s="119"/>
      <c r="E1099" s="115"/>
    </row>
    <row r="1100" spans="1:5" x14ac:dyDescent="0.3">
      <c r="A1100" s="114">
        <v>350000</v>
      </c>
      <c r="B1100" s="113" t="s">
        <v>792</v>
      </c>
      <c r="C1100" s="112">
        <f>VLOOKUP(A1100,cuc!$A$3:$H$2089,8,FALSE)</f>
        <v>16657568653.379999</v>
      </c>
      <c r="D1100" s="119"/>
      <c r="E1100" s="115"/>
    </row>
    <row r="1101" spans="1:5" x14ac:dyDescent="0.3">
      <c r="A1101" s="114">
        <v>350500</v>
      </c>
      <c r="B1101" s="113" t="s">
        <v>775</v>
      </c>
      <c r="C1101" s="112">
        <f>VLOOKUP(A1101,cuc!$A$3:$H$2089,8,FALSE)</f>
        <v>16657568653.379999</v>
      </c>
      <c r="D1101" s="119"/>
      <c r="E1101" s="115"/>
    </row>
    <row r="1102" spans="1:5" hidden="1" x14ac:dyDescent="0.3">
      <c r="A1102" s="114">
        <v>351000</v>
      </c>
      <c r="B1102" s="113" t="s">
        <v>777</v>
      </c>
      <c r="C1102" s="112">
        <f>VLOOKUP(A1102,cuc!$A$3:$H$2089,8,FALSE)</f>
        <v>0</v>
      </c>
      <c r="D1102" s="119"/>
      <c r="E1102" s="115"/>
    </row>
    <row r="1103" spans="1:5" x14ac:dyDescent="0.3">
      <c r="A1103" s="114">
        <v>360000</v>
      </c>
      <c r="B1103" s="113" t="s">
        <v>791</v>
      </c>
      <c r="C1103" s="112">
        <f>VLOOKUP(A1103,cuc!$A$3:$H$2089,8,FALSE)</f>
        <v>1734725285.0799999</v>
      </c>
      <c r="D1103" s="119"/>
      <c r="E1103" s="115"/>
    </row>
    <row r="1104" spans="1:5" x14ac:dyDescent="0.3">
      <c r="A1104" s="114">
        <v>360500</v>
      </c>
      <c r="B1104" s="113" t="s">
        <v>775</v>
      </c>
      <c r="C1104" s="112">
        <f>VLOOKUP(A1104,cuc!$A$3:$H$2089,8,FALSE)</f>
        <v>1734725285.0799999</v>
      </c>
      <c r="D1104" s="119"/>
      <c r="E1104" s="115"/>
    </row>
    <row r="1105" spans="1:5" hidden="1" x14ac:dyDescent="0.3">
      <c r="A1105" s="114">
        <v>361000</v>
      </c>
      <c r="B1105" s="113" t="s">
        <v>777</v>
      </c>
      <c r="C1105" s="112">
        <f>VLOOKUP(A1105,cuc!$A$3:$H$2089,8,FALSE)</f>
        <v>0</v>
      </c>
      <c r="D1105" s="119"/>
      <c r="E1105" s="115"/>
    </row>
    <row r="1106" spans="1:5" hidden="1" x14ac:dyDescent="0.3">
      <c r="A1106" s="114">
        <v>370000</v>
      </c>
      <c r="B1106" s="113" t="s">
        <v>790</v>
      </c>
      <c r="C1106" s="112">
        <f>VLOOKUP(A1106,cuc!$A$3:$H$2089,8,FALSE)</f>
        <v>0</v>
      </c>
      <c r="D1106" s="119"/>
      <c r="E1106" s="115"/>
    </row>
    <row r="1107" spans="1:5" hidden="1" x14ac:dyDescent="0.3">
      <c r="A1107" s="114">
        <v>370500</v>
      </c>
      <c r="B1107" s="113" t="s">
        <v>789</v>
      </c>
      <c r="C1107" s="112">
        <f>VLOOKUP(A1107,cuc!$A$3:$H$2089,8,FALSE)</f>
        <v>0</v>
      </c>
      <c r="D1107" s="119"/>
      <c r="E1107" s="115"/>
    </row>
    <row r="1108" spans="1:5" hidden="1" x14ac:dyDescent="0.3">
      <c r="A1108" s="114">
        <v>371000</v>
      </c>
      <c r="B1108" s="113" t="s">
        <v>788</v>
      </c>
      <c r="C1108" s="112">
        <f>VLOOKUP(A1108,cuc!$A$3:$H$2089,8,FALSE)</f>
        <v>0</v>
      </c>
      <c r="D1108" s="119"/>
      <c r="E1108" s="115"/>
    </row>
    <row r="1109" spans="1:5" hidden="1" x14ac:dyDescent="0.3">
      <c r="A1109" s="114">
        <v>371500</v>
      </c>
      <c r="B1109" s="113" t="s">
        <v>787</v>
      </c>
      <c r="C1109" s="112">
        <f>VLOOKUP(A1109,cuc!$A$3:$H$2089,8,FALSE)</f>
        <v>0</v>
      </c>
      <c r="D1109" s="119"/>
      <c r="E1109" s="115"/>
    </row>
    <row r="1110" spans="1:5" hidden="1" x14ac:dyDescent="0.3">
      <c r="A1110" s="114">
        <v>371505</v>
      </c>
      <c r="B1110" s="113" t="s">
        <v>786</v>
      </c>
      <c r="C1110" s="112">
        <f>VLOOKUP(A1110,cuc!$A$3:$H$2089,8,FALSE)</f>
        <v>0</v>
      </c>
      <c r="D1110" s="119"/>
      <c r="E1110" s="115"/>
    </row>
    <row r="1111" spans="1:5" hidden="1" x14ac:dyDescent="0.3">
      <c r="A1111" s="114">
        <v>371510</v>
      </c>
      <c r="B1111" s="113" t="s">
        <v>785</v>
      </c>
      <c r="C1111" s="112">
        <f>VLOOKUP(A1111,cuc!$A$3:$H$2089,8,FALSE)</f>
        <v>0</v>
      </c>
      <c r="D1111" s="119"/>
      <c r="E1111" s="115"/>
    </row>
    <row r="1112" spans="1:5" hidden="1" x14ac:dyDescent="0.3">
      <c r="A1112" s="114">
        <v>372000</v>
      </c>
      <c r="B1112" s="113" t="s">
        <v>784</v>
      </c>
      <c r="C1112" s="112">
        <f>VLOOKUP(A1112,cuc!$A$3:$H$2089,8,FALSE)</f>
        <v>0</v>
      </c>
      <c r="D1112" s="119"/>
      <c r="E1112" s="115"/>
    </row>
    <row r="1113" spans="1:5" hidden="1" x14ac:dyDescent="0.3">
      <c r="A1113" s="114">
        <v>372500</v>
      </c>
      <c r="B1113" s="113" t="s">
        <v>783</v>
      </c>
      <c r="C1113" s="112">
        <f>VLOOKUP(A1113,cuc!$A$3:$H$2089,8,FALSE)</f>
        <v>0</v>
      </c>
      <c r="D1113" s="119"/>
      <c r="E1113" s="115"/>
    </row>
    <row r="1114" spans="1:5" hidden="1" x14ac:dyDescent="0.3">
      <c r="A1114" s="114">
        <v>373000</v>
      </c>
      <c r="B1114" s="113" t="s">
        <v>782</v>
      </c>
      <c r="C1114" s="112">
        <f>VLOOKUP(A1114,cuc!$A$3:$H$2089,8,FALSE)</f>
        <v>0</v>
      </c>
      <c r="D1114" s="119"/>
      <c r="E1114" s="115"/>
    </row>
    <row r="1115" spans="1:5" hidden="1" x14ac:dyDescent="0.3">
      <c r="A1115" s="114">
        <v>373500</v>
      </c>
      <c r="B1115" s="113" t="s">
        <v>781</v>
      </c>
      <c r="C1115" s="112">
        <f>VLOOKUP(A1115,cuc!$A$3:$H$2089,8,FALSE)</f>
        <v>0</v>
      </c>
      <c r="D1115" s="119"/>
      <c r="E1115" s="115"/>
    </row>
    <row r="1116" spans="1:5" hidden="1" x14ac:dyDescent="0.3">
      <c r="A1116" s="114">
        <v>374000</v>
      </c>
      <c r="B1116" s="113" t="s">
        <v>780</v>
      </c>
      <c r="C1116" s="112">
        <f>VLOOKUP(A1116,cuc!$A$3:$H$2089,8,FALSE)</f>
        <v>0</v>
      </c>
      <c r="D1116" s="119"/>
      <c r="E1116" s="115"/>
    </row>
    <row r="1117" spans="1:5" hidden="1" x14ac:dyDescent="0.3">
      <c r="A1117" s="114">
        <v>374500</v>
      </c>
      <c r="B1117" s="113" t="s">
        <v>779</v>
      </c>
      <c r="C1117" s="112">
        <f>VLOOKUP(A1117,cuc!$A$3:$H$2089,8,FALSE)</f>
        <v>0</v>
      </c>
      <c r="D1117" s="119"/>
      <c r="E1117" s="115"/>
    </row>
    <row r="1118" spans="1:5" hidden="1" x14ac:dyDescent="0.3">
      <c r="A1118" s="114">
        <v>380000</v>
      </c>
      <c r="B1118" s="113" t="s">
        <v>778</v>
      </c>
      <c r="C1118" s="112">
        <f>VLOOKUP(A1118,cuc!$A$3:$H$2089,8,FALSE)</f>
        <v>0</v>
      </c>
      <c r="D1118" s="119"/>
      <c r="E1118" s="115"/>
    </row>
    <row r="1119" spans="1:5" hidden="1" x14ac:dyDescent="0.3">
      <c r="A1119" s="114">
        <v>380500</v>
      </c>
      <c r="B1119" s="113" t="s">
        <v>775</v>
      </c>
      <c r="C1119" s="112">
        <f>VLOOKUP(A1119,cuc!$A$3:$H$2089,8,FALSE)</f>
        <v>0</v>
      </c>
      <c r="D1119" s="119"/>
      <c r="E1119" s="115"/>
    </row>
    <row r="1120" spans="1:5" hidden="1" x14ac:dyDescent="0.3">
      <c r="A1120" s="114">
        <v>381000</v>
      </c>
      <c r="B1120" s="113" t="s">
        <v>777</v>
      </c>
      <c r="C1120" s="112">
        <f>VLOOKUP(A1120,cuc!$A$3:$H$2089,8,FALSE)</f>
        <v>0</v>
      </c>
      <c r="D1120" s="119"/>
      <c r="E1120" s="115"/>
    </row>
    <row r="1121" spans="1:5" x14ac:dyDescent="0.3">
      <c r="A1121" s="114">
        <v>390000</v>
      </c>
      <c r="B1121" s="113" t="s">
        <v>776</v>
      </c>
      <c r="C1121" s="112">
        <f>VLOOKUP(A1121,cuc!$A$3:$H$2089,8,FALSE)</f>
        <v>513349850.17000002</v>
      </c>
      <c r="D1121" s="119" t="s">
        <v>2484</v>
      </c>
      <c r="E1121" s="115"/>
    </row>
    <row r="1122" spans="1:5" x14ac:dyDescent="0.3">
      <c r="A1122" s="114">
        <v>390500</v>
      </c>
      <c r="B1122" s="113" t="s">
        <v>775</v>
      </c>
      <c r="C1122" s="112">
        <f>VLOOKUP(A1122,cuc!$A$3:$H$2089,8,FALSE)</f>
        <v>513349850.17000002</v>
      </c>
      <c r="D1122" s="119" t="s">
        <v>2485</v>
      </c>
      <c r="E1122" s="115"/>
    </row>
    <row r="1123" spans="1:5" hidden="1" x14ac:dyDescent="0.3">
      <c r="A1123" s="114">
        <v>391000</v>
      </c>
      <c r="B1123" s="113" t="s">
        <v>774</v>
      </c>
      <c r="C1123" s="112">
        <f>VLOOKUP(A1123,cuc!$A$3:$H$2089,8,FALSE)</f>
        <v>0</v>
      </c>
      <c r="D1123" s="119"/>
      <c r="E1123" s="115"/>
    </row>
    <row r="1124" spans="1:5" x14ac:dyDescent="0.3">
      <c r="A1124" s="114">
        <v>400000</v>
      </c>
      <c r="B1124" s="113" t="s">
        <v>773</v>
      </c>
      <c r="C1124" s="112">
        <f>VLOOKUP(A1124,cuc!$A$3:$H$2089,8,FALSE)</f>
        <v>24548949491.52</v>
      </c>
      <c r="D1124" s="119"/>
      <c r="E1124" s="115"/>
    </row>
    <row r="1125" spans="1:5" x14ac:dyDescent="0.3">
      <c r="A1125" s="114">
        <v>410000</v>
      </c>
      <c r="B1125" s="113" t="s">
        <v>772</v>
      </c>
      <c r="C1125" s="112">
        <f>VLOOKUP(A1125,cuc!$A$3:$H$2089,8,FALSE)</f>
        <v>23808347317.25</v>
      </c>
      <c r="D1125" s="119"/>
      <c r="E1125" s="115"/>
    </row>
    <row r="1126" spans="1:5" hidden="1" x14ac:dyDescent="0.3">
      <c r="A1126" s="114">
        <v>410500</v>
      </c>
      <c r="B1126" s="113" t="s">
        <v>415</v>
      </c>
      <c r="C1126" s="112">
        <f>VLOOKUP(A1126,cuc!$A$3:$H$2089,8,FALSE)</f>
        <v>0</v>
      </c>
      <c r="D1126" s="119"/>
      <c r="E1126" s="115"/>
    </row>
    <row r="1127" spans="1:5" hidden="1" x14ac:dyDescent="0.3">
      <c r="A1127" s="114">
        <v>410505</v>
      </c>
      <c r="B1127" s="113" t="s">
        <v>414</v>
      </c>
      <c r="C1127" s="112">
        <f>VLOOKUP(A1127,cuc!$A$3:$H$2089,8,FALSE)</f>
        <v>0</v>
      </c>
      <c r="D1127" s="119"/>
      <c r="E1127" s="115"/>
    </row>
    <row r="1128" spans="1:5" hidden="1" x14ac:dyDescent="0.3">
      <c r="A1128" s="114">
        <v>410510</v>
      </c>
      <c r="B1128" s="113" t="s">
        <v>413</v>
      </c>
      <c r="C1128" s="112">
        <f>VLOOKUP(A1128,cuc!$A$3:$H$2089,8,FALSE)</f>
        <v>0</v>
      </c>
      <c r="D1128" s="119"/>
      <c r="E1128" s="115"/>
    </row>
    <row r="1129" spans="1:5" hidden="1" x14ac:dyDescent="0.3">
      <c r="A1129" s="114">
        <v>410515</v>
      </c>
      <c r="B1129" s="113" t="s">
        <v>412</v>
      </c>
      <c r="C1129" s="112">
        <f>VLOOKUP(A1129,cuc!$A$3:$H$2089,8,FALSE)</f>
        <v>0</v>
      </c>
      <c r="D1129" s="119"/>
      <c r="E1129" s="115"/>
    </row>
    <row r="1130" spans="1:5" hidden="1" x14ac:dyDescent="0.3">
      <c r="A1130" s="114">
        <v>410520</v>
      </c>
      <c r="B1130" s="113" t="s">
        <v>411</v>
      </c>
      <c r="C1130" s="112">
        <f>VLOOKUP(A1130,cuc!$A$3:$H$2089,8,FALSE)</f>
        <v>0</v>
      </c>
      <c r="D1130" s="119"/>
      <c r="E1130" s="115"/>
    </row>
    <row r="1131" spans="1:5" hidden="1" x14ac:dyDescent="0.3">
      <c r="A1131" s="114">
        <v>410525</v>
      </c>
      <c r="B1131" s="113" t="s">
        <v>410</v>
      </c>
      <c r="C1131" s="112">
        <f>VLOOKUP(A1131,cuc!$A$3:$H$2089,8,FALSE)</f>
        <v>0</v>
      </c>
      <c r="D1131" s="119"/>
      <c r="E1131" s="115"/>
    </row>
    <row r="1132" spans="1:5" hidden="1" x14ac:dyDescent="0.3">
      <c r="A1132" s="114">
        <v>410530</v>
      </c>
      <c r="B1132" s="113" t="s">
        <v>409</v>
      </c>
      <c r="C1132" s="112">
        <f>VLOOKUP(A1132,cuc!$A$3:$H$2089,8,FALSE)</f>
        <v>0</v>
      </c>
      <c r="D1132" s="119"/>
      <c r="E1132" s="115"/>
    </row>
    <row r="1133" spans="1:5" hidden="1" x14ac:dyDescent="0.3">
      <c r="A1133" s="114">
        <v>410535</v>
      </c>
      <c r="B1133" s="113" t="s">
        <v>408</v>
      </c>
      <c r="C1133" s="112">
        <f>VLOOKUP(A1133,cuc!$A$3:$H$2089,8,FALSE)</f>
        <v>0</v>
      </c>
      <c r="D1133" s="119"/>
      <c r="E1133" s="115"/>
    </row>
    <row r="1134" spans="1:5" hidden="1" x14ac:dyDescent="0.3">
      <c r="A1134" s="114">
        <v>410540</v>
      </c>
      <c r="B1134" s="113" t="s">
        <v>407</v>
      </c>
      <c r="C1134" s="112">
        <f>VLOOKUP(A1134,cuc!$A$3:$H$2089,8,FALSE)</f>
        <v>0</v>
      </c>
      <c r="D1134" s="119"/>
      <c r="E1134" s="115"/>
    </row>
    <row r="1135" spans="1:5" hidden="1" x14ac:dyDescent="0.3">
      <c r="A1135" s="114">
        <v>410545</v>
      </c>
      <c r="B1135" s="113" t="s">
        <v>406</v>
      </c>
      <c r="C1135" s="112">
        <f>VLOOKUP(A1135,cuc!$A$3:$H$2089,8,FALSE)</f>
        <v>0</v>
      </c>
      <c r="D1135" s="119"/>
      <c r="E1135" s="115"/>
    </row>
    <row r="1136" spans="1:5" hidden="1" x14ac:dyDescent="0.3">
      <c r="A1136" s="114">
        <v>410550</v>
      </c>
      <c r="B1136" s="113" t="s">
        <v>405</v>
      </c>
      <c r="C1136" s="112">
        <f>VLOOKUP(A1136,cuc!$A$3:$H$2089,8,FALSE)</f>
        <v>0</v>
      </c>
      <c r="D1136" s="119"/>
      <c r="E1136" s="115"/>
    </row>
    <row r="1137" spans="1:5" hidden="1" x14ac:dyDescent="0.3">
      <c r="A1137" s="114">
        <v>410555</v>
      </c>
      <c r="B1137" s="113" t="s">
        <v>1851</v>
      </c>
      <c r="C1137" s="112">
        <f>VLOOKUP(A1137,cuc!$A$3:$H$2089,8,FALSE)</f>
        <v>0</v>
      </c>
      <c r="D1137" s="119"/>
      <c r="E1137" s="115"/>
    </row>
    <row r="1138" spans="1:5" hidden="1" x14ac:dyDescent="0.3">
      <c r="A1138" s="114">
        <v>410560</v>
      </c>
      <c r="B1138" s="113" t="s">
        <v>403</v>
      </c>
      <c r="C1138" s="112">
        <f>VLOOKUP(A1138,cuc!$A$3:$H$2089,8,FALSE)</f>
        <v>0</v>
      </c>
      <c r="D1138" s="119"/>
      <c r="E1138" s="115"/>
    </row>
    <row r="1139" spans="1:5" hidden="1" x14ac:dyDescent="0.3">
      <c r="A1139" s="114">
        <v>410565</v>
      </c>
      <c r="B1139" s="113" t="s">
        <v>402</v>
      </c>
      <c r="C1139" s="112">
        <f>VLOOKUP(A1139,cuc!$A$3:$H$2089,8,FALSE)</f>
        <v>0</v>
      </c>
      <c r="D1139" s="119"/>
      <c r="E1139" s="115"/>
    </row>
    <row r="1140" spans="1:5" hidden="1" x14ac:dyDescent="0.3">
      <c r="A1140" s="114">
        <v>410570</v>
      </c>
      <c r="B1140" s="113" t="s">
        <v>401</v>
      </c>
      <c r="C1140" s="112">
        <f>VLOOKUP(A1140,cuc!$A$3:$H$2089,8,FALSE)</f>
        <v>0</v>
      </c>
      <c r="D1140" s="119"/>
      <c r="E1140" s="115"/>
    </row>
    <row r="1141" spans="1:5" hidden="1" x14ac:dyDescent="0.3">
      <c r="A1141" s="114">
        <v>410575</v>
      </c>
      <c r="B1141" s="113" t="s">
        <v>400</v>
      </c>
      <c r="C1141" s="112">
        <f>VLOOKUP(A1141,cuc!$A$3:$H$2089,8,FALSE)</f>
        <v>0</v>
      </c>
      <c r="D1141" s="119"/>
      <c r="E1141" s="115"/>
    </row>
    <row r="1142" spans="1:5" hidden="1" x14ac:dyDescent="0.3">
      <c r="A1142" s="114">
        <v>410580</v>
      </c>
      <c r="B1142" s="113" t="s">
        <v>399</v>
      </c>
      <c r="C1142" s="112">
        <f>VLOOKUP(A1142,cuc!$A$3:$H$2089,8,FALSE)</f>
        <v>0</v>
      </c>
      <c r="D1142" s="119"/>
      <c r="E1142" s="115"/>
    </row>
    <row r="1143" spans="1:5" hidden="1" x14ac:dyDescent="0.3">
      <c r="A1143" s="114">
        <v>411000</v>
      </c>
      <c r="B1143" s="113" t="s">
        <v>398</v>
      </c>
      <c r="C1143" s="112">
        <f>VLOOKUP(A1143,cuc!$A$3:$H$2089,8,FALSE)</f>
        <v>0</v>
      </c>
      <c r="D1143" s="119"/>
      <c r="E1143" s="115"/>
    </row>
    <row r="1144" spans="1:5" hidden="1" x14ac:dyDescent="0.3">
      <c r="A1144" s="114">
        <v>411005</v>
      </c>
      <c r="B1144" s="113" t="s">
        <v>397</v>
      </c>
      <c r="C1144" s="112">
        <f>VLOOKUP(A1144,cuc!$A$3:$H$2089,8,FALSE)</f>
        <v>0</v>
      </c>
      <c r="D1144" s="119"/>
      <c r="E1144" s="115"/>
    </row>
    <row r="1145" spans="1:5" hidden="1" x14ac:dyDescent="0.3">
      <c r="A1145" s="114">
        <v>411010</v>
      </c>
      <c r="B1145" s="113" t="s">
        <v>396</v>
      </c>
      <c r="C1145" s="112">
        <f>VLOOKUP(A1145,cuc!$A$3:$H$2089,8,FALSE)</f>
        <v>0</v>
      </c>
      <c r="D1145" s="119"/>
      <c r="E1145" s="115"/>
    </row>
    <row r="1146" spans="1:5" hidden="1" x14ac:dyDescent="0.3">
      <c r="A1146" s="114">
        <v>411095</v>
      </c>
      <c r="B1146" s="113" t="s">
        <v>221</v>
      </c>
      <c r="C1146" s="112">
        <f>VLOOKUP(A1146,cuc!$A$3:$H$2089,8,FALSE)</f>
        <v>0</v>
      </c>
      <c r="D1146" s="119"/>
      <c r="E1146" s="115"/>
    </row>
    <row r="1147" spans="1:5" hidden="1" x14ac:dyDescent="0.3">
      <c r="A1147" s="114">
        <v>411500</v>
      </c>
      <c r="B1147" s="113" t="s">
        <v>395</v>
      </c>
      <c r="C1147" s="112">
        <f>VLOOKUP(A1147,cuc!$A$3:$H$2089,8,FALSE)</f>
        <v>0</v>
      </c>
      <c r="D1147" s="119"/>
      <c r="E1147" s="115"/>
    </row>
    <row r="1148" spans="1:5" hidden="1" x14ac:dyDescent="0.3">
      <c r="A1148" s="114">
        <v>411505</v>
      </c>
      <c r="B1148" s="113" t="s">
        <v>394</v>
      </c>
      <c r="C1148" s="112">
        <f>VLOOKUP(A1148,cuc!$A$3:$H$2089,8,FALSE)</f>
        <v>0</v>
      </c>
      <c r="D1148" s="119"/>
      <c r="E1148" s="115"/>
    </row>
    <row r="1149" spans="1:5" hidden="1" x14ac:dyDescent="0.3">
      <c r="A1149" s="114">
        <v>411510</v>
      </c>
      <c r="B1149" s="113" t="s">
        <v>393</v>
      </c>
      <c r="C1149" s="112">
        <f>VLOOKUP(A1149,cuc!$A$3:$H$2089,8,FALSE)</f>
        <v>0</v>
      </c>
      <c r="D1149" s="119"/>
      <c r="E1149" s="115"/>
    </row>
    <row r="1150" spans="1:5" hidden="1" x14ac:dyDescent="0.3">
      <c r="A1150" s="114">
        <v>411512</v>
      </c>
      <c r="B1150" s="113" t="s">
        <v>392</v>
      </c>
      <c r="C1150" s="112">
        <f>VLOOKUP(A1150,cuc!$A$3:$H$2089,8,FALSE)</f>
        <v>0</v>
      </c>
      <c r="D1150" s="119"/>
      <c r="E1150" s="115"/>
    </row>
    <row r="1151" spans="1:5" hidden="1" x14ac:dyDescent="0.3">
      <c r="A1151" s="114">
        <v>411514</v>
      </c>
      <c r="B1151" s="113" t="s">
        <v>391</v>
      </c>
      <c r="C1151" s="112">
        <f>VLOOKUP(A1151,cuc!$A$3:$H$2089,8,FALSE)</f>
        <v>0</v>
      </c>
      <c r="D1151" s="119"/>
      <c r="E1151" s="115"/>
    </row>
    <row r="1152" spans="1:5" hidden="1" x14ac:dyDescent="0.3">
      <c r="A1152" s="114">
        <v>411515</v>
      </c>
      <c r="B1152" s="113" t="s">
        <v>390</v>
      </c>
      <c r="C1152" s="112">
        <f>VLOOKUP(A1152,cuc!$A$3:$H$2089,8,FALSE)</f>
        <v>0</v>
      </c>
      <c r="D1152" s="119"/>
      <c r="E1152" s="115"/>
    </row>
    <row r="1153" spans="1:5" hidden="1" x14ac:dyDescent="0.3">
      <c r="A1153" s="114">
        <v>411520</v>
      </c>
      <c r="B1153" s="113" t="s">
        <v>389</v>
      </c>
      <c r="C1153" s="112">
        <f>VLOOKUP(A1153,cuc!$A$3:$H$2089,8,FALSE)</f>
        <v>0</v>
      </c>
      <c r="D1153" s="119"/>
      <c r="E1153" s="115"/>
    </row>
    <row r="1154" spans="1:5" hidden="1" x14ac:dyDescent="0.3">
      <c r="A1154" s="114">
        <v>411525</v>
      </c>
      <c r="B1154" s="113" t="s">
        <v>388</v>
      </c>
      <c r="C1154" s="112">
        <f>VLOOKUP(A1154,cuc!$A$3:$H$2089,8,FALSE)</f>
        <v>0</v>
      </c>
      <c r="D1154" s="119"/>
      <c r="E1154" s="115"/>
    </row>
    <row r="1155" spans="1:5" hidden="1" x14ac:dyDescent="0.3">
      <c r="A1155" s="114">
        <v>411527</v>
      </c>
      <c r="B1155" s="113" t="s">
        <v>387</v>
      </c>
      <c r="C1155" s="112">
        <f>VLOOKUP(A1155,cuc!$A$3:$H$2089,8,FALSE)</f>
        <v>0</v>
      </c>
      <c r="D1155" s="119"/>
      <c r="E1155" s="115"/>
    </row>
    <row r="1156" spans="1:5" hidden="1" x14ac:dyDescent="0.3">
      <c r="A1156" s="114">
        <v>411528</v>
      </c>
      <c r="B1156" s="113" t="s">
        <v>386</v>
      </c>
      <c r="C1156" s="112">
        <f>VLOOKUP(A1156,cuc!$A$3:$H$2089,8,FALSE)</f>
        <v>0</v>
      </c>
      <c r="D1156" s="119"/>
      <c r="E1156" s="115"/>
    </row>
    <row r="1157" spans="1:5" hidden="1" x14ac:dyDescent="0.3">
      <c r="A1157" s="114">
        <v>411530</v>
      </c>
      <c r="B1157" s="113" t="s">
        <v>385</v>
      </c>
      <c r="C1157" s="112">
        <f>VLOOKUP(A1157,cuc!$A$3:$H$2089,8,FALSE)</f>
        <v>0</v>
      </c>
      <c r="D1157" s="119"/>
      <c r="E1157" s="115"/>
    </row>
    <row r="1158" spans="1:5" hidden="1" x14ac:dyDescent="0.3">
      <c r="A1158" s="114">
        <v>411532</v>
      </c>
      <c r="B1158" s="113" t="s">
        <v>384</v>
      </c>
      <c r="C1158" s="112">
        <f>VLOOKUP(A1158,cuc!$A$3:$H$2089,8,FALSE)</f>
        <v>0</v>
      </c>
      <c r="D1158" s="119"/>
      <c r="E1158" s="115"/>
    </row>
    <row r="1159" spans="1:5" hidden="1" x14ac:dyDescent="0.3">
      <c r="A1159" s="114">
        <v>411595</v>
      </c>
      <c r="B1159" s="113" t="s">
        <v>221</v>
      </c>
      <c r="C1159" s="112">
        <f>VLOOKUP(A1159,cuc!$A$3:$H$2089,8,FALSE)</f>
        <v>0</v>
      </c>
      <c r="D1159" s="119"/>
      <c r="E1159" s="115"/>
    </row>
    <row r="1160" spans="1:5" hidden="1" x14ac:dyDescent="0.3">
      <c r="A1160" s="114">
        <v>412000</v>
      </c>
      <c r="B1160" s="113" t="s">
        <v>383</v>
      </c>
      <c r="C1160" s="112">
        <f>VLOOKUP(A1160,cuc!$A$3:$H$2089,8,FALSE)</f>
        <v>0</v>
      </c>
      <c r="D1160" s="119"/>
      <c r="E1160" s="115"/>
    </row>
    <row r="1161" spans="1:5" hidden="1" x14ac:dyDescent="0.3">
      <c r="A1161" s="114">
        <v>412001</v>
      </c>
      <c r="B1161" s="113" t="s">
        <v>382</v>
      </c>
      <c r="C1161" s="112">
        <f>VLOOKUP(A1161,cuc!$A$3:$H$2089,8,FALSE)</f>
        <v>0</v>
      </c>
      <c r="D1161" s="119"/>
      <c r="E1161" s="115"/>
    </row>
    <row r="1162" spans="1:5" hidden="1" x14ac:dyDescent="0.3">
      <c r="A1162" s="114">
        <v>412002</v>
      </c>
      <c r="B1162" s="113" t="s">
        <v>381</v>
      </c>
      <c r="C1162" s="112">
        <f>VLOOKUP(A1162,cuc!$A$3:$H$2089,8,FALSE)</f>
        <v>0</v>
      </c>
      <c r="D1162" s="119"/>
      <c r="E1162" s="115"/>
    </row>
    <row r="1163" spans="1:5" hidden="1" x14ac:dyDescent="0.3">
      <c r="A1163" s="114">
        <v>412003</v>
      </c>
      <c r="B1163" s="113" t="s">
        <v>380</v>
      </c>
      <c r="C1163" s="112">
        <f>VLOOKUP(A1163,cuc!$A$3:$H$2089,8,FALSE)</f>
        <v>0</v>
      </c>
      <c r="D1163" s="119"/>
      <c r="E1163" s="115"/>
    </row>
    <row r="1164" spans="1:5" hidden="1" x14ac:dyDescent="0.3">
      <c r="A1164" s="114">
        <v>412004</v>
      </c>
      <c r="B1164" s="113" t="s">
        <v>379</v>
      </c>
      <c r="C1164" s="112">
        <f>VLOOKUP(A1164,cuc!$A$3:$H$2089,8,FALSE)</f>
        <v>0</v>
      </c>
      <c r="D1164" s="119"/>
      <c r="E1164" s="115"/>
    </row>
    <row r="1165" spans="1:5" hidden="1" x14ac:dyDescent="0.3">
      <c r="A1165" s="114">
        <v>412005</v>
      </c>
      <c r="B1165" s="113" t="s">
        <v>378</v>
      </c>
      <c r="C1165" s="112">
        <f>VLOOKUP(A1165,cuc!$A$3:$H$2089,8,FALSE)</f>
        <v>0</v>
      </c>
      <c r="D1165" s="119"/>
      <c r="E1165" s="115"/>
    </row>
    <row r="1166" spans="1:5" hidden="1" x14ac:dyDescent="0.3">
      <c r="A1166" s="114">
        <v>412006</v>
      </c>
      <c r="B1166" s="113" t="s">
        <v>377</v>
      </c>
      <c r="C1166" s="112">
        <f>VLOOKUP(A1166,cuc!$A$3:$H$2089,8,FALSE)</f>
        <v>0</v>
      </c>
      <c r="D1166" s="119"/>
      <c r="E1166" s="115"/>
    </row>
    <row r="1167" spans="1:5" hidden="1" x14ac:dyDescent="0.3">
      <c r="A1167" s="114">
        <v>412007</v>
      </c>
      <c r="B1167" s="113" t="s">
        <v>376</v>
      </c>
      <c r="C1167" s="112">
        <f>VLOOKUP(A1167,cuc!$A$3:$H$2089,8,FALSE)</f>
        <v>0</v>
      </c>
      <c r="D1167" s="119"/>
      <c r="E1167" s="115"/>
    </row>
    <row r="1168" spans="1:5" hidden="1" x14ac:dyDescent="0.3">
      <c r="A1168" s="114">
        <v>412008</v>
      </c>
      <c r="B1168" s="113" t="s">
        <v>375</v>
      </c>
      <c r="C1168" s="112">
        <f>VLOOKUP(A1168,cuc!$A$3:$H$2089,8,FALSE)</f>
        <v>0</v>
      </c>
      <c r="D1168" s="119"/>
      <c r="E1168" s="115"/>
    </row>
    <row r="1169" spans="1:5" hidden="1" x14ac:dyDescent="0.3">
      <c r="A1169" s="114">
        <v>412009</v>
      </c>
      <c r="B1169" s="113" t="s">
        <v>374</v>
      </c>
      <c r="C1169" s="112">
        <f>VLOOKUP(A1169,cuc!$A$3:$H$2089,8,FALSE)</f>
        <v>0</v>
      </c>
      <c r="D1169" s="119"/>
      <c r="E1169" s="115"/>
    </row>
    <row r="1170" spans="1:5" hidden="1" x14ac:dyDescent="0.3">
      <c r="A1170" s="114">
        <v>412010</v>
      </c>
      <c r="B1170" s="113" t="s">
        <v>373</v>
      </c>
      <c r="C1170" s="112">
        <f>VLOOKUP(A1170,cuc!$A$3:$H$2089,8,FALSE)</f>
        <v>0</v>
      </c>
      <c r="D1170" s="119"/>
      <c r="E1170" s="115"/>
    </row>
    <row r="1171" spans="1:5" hidden="1" x14ac:dyDescent="0.3">
      <c r="A1171" s="114">
        <v>412011</v>
      </c>
      <c r="B1171" s="113" t="s">
        <v>372</v>
      </c>
      <c r="C1171" s="112">
        <f>VLOOKUP(A1171,cuc!$A$3:$H$2089,8,FALSE)</f>
        <v>0</v>
      </c>
      <c r="D1171" s="119"/>
      <c r="E1171" s="115"/>
    </row>
    <row r="1172" spans="1:5" hidden="1" x14ac:dyDescent="0.3">
      <c r="A1172" s="114">
        <v>412012</v>
      </c>
      <c r="B1172" s="113" t="s">
        <v>371</v>
      </c>
      <c r="C1172" s="112">
        <f>VLOOKUP(A1172,cuc!$A$3:$H$2089,8,FALSE)</f>
        <v>0</v>
      </c>
      <c r="D1172" s="119"/>
      <c r="E1172" s="115"/>
    </row>
    <row r="1173" spans="1:5" hidden="1" x14ac:dyDescent="0.3">
      <c r="A1173" s="114">
        <v>412013</v>
      </c>
      <c r="B1173" s="113" t="s">
        <v>370</v>
      </c>
      <c r="C1173" s="112">
        <f>VLOOKUP(A1173,cuc!$A$3:$H$2089,8,FALSE)</f>
        <v>0</v>
      </c>
      <c r="D1173" s="119"/>
      <c r="E1173" s="115"/>
    </row>
    <row r="1174" spans="1:5" hidden="1" x14ac:dyDescent="0.3">
      <c r="A1174" s="114">
        <v>412014</v>
      </c>
      <c r="B1174" s="113" t="s">
        <v>369</v>
      </c>
      <c r="C1174" s="112">
        <f>VLOOKUP(A1174,cuc!$A$3:$H$2089,8,FALSE)</f>
        <v>0</v>
      </c>
      <c r="D1174" s="119"/>
      <c r="E1174" s="115"/>
    </row>
    <row r="1175" spans="1:5" hidden="1" x14ac:dyDescent="0.3">
      <c r="A1175" s="114">
        <v>412015</v>
      </c>
      <c r="B1175" s="113" t="s">
        <v>368</v>
      </c>
      <c r="C1175" s="112">
        <f>VLOOKUP(A1175,cuc!$A$3:$H$2089,8,FALSE)</f>
        <v>0</v>
      </c>
      <c r="D1175" s="119"/>
      <c r="E1175" s="115"/>
    </row>
    <row r="1176" spans="1:5" hidden="1" x14ac:dyDescent="0.3">
      <c r="A1176" s="114">
        <v>412016</v>
      </c>
      <c r="B1176" s="113" t="s">
        <v>367</v>
      </c>
      <c r="C1176" s="112">
        <f>VLOOKUP(A1176,cuc!$A$3:$H$2089,8,FALSE)</f>
        <v>0</v>
      </c>
      <c r="D1176" s="119"/>
      <c r="E1176" s="115"/>
    </row>
    <row r="1177" spans="1:5" hidden="1" x14ac:dyDescent="0.3">
      <c r="A1177" s="114">
        <v>412017</v>
      </c>
      <c r="B1177" s="113" t="s">
        <v>366</v>
      </c>
      <c r="C1177" s="112">
        <f>VLOOKUP(A1177,cuc!$A$3:$H$2089,8,FALSE)</f>
        <v>0</v>
      </c>
      <c r="D1177" s="119"/>
      <c r="E1177" s="115"/>
    </row>
    <row r="1178" spans="1:5" hidden="1" x14ac:dyDescent="0.3">
      <c r="A1178" s="114">
        <v>412018</v>
      </c>
      <c r="B1178" s="113" t="s">
        <v>365</v>
      </c>
      <c r="C1178" s="112">
        <f>VLOOKUP(A1178,cuc!$A$3:$H$2089,8,FALSE)</f>
        <v>0</v>
      </c>
      <c r="D1178" s="119"/>
      <c r="E1178" s="115"/>
    </row>
    <row r="1179" spans="1:5" hidden="1" x14ac:dyDescent="0.3">
      <c r="A1179" s="114">
        <v>412019</v>
      </c>
      <c r="B1179" s="113" t="s">
        <v>364</v>
      </c>
      <c r="C1179" s="112">
        <f>VLOOKUP(A1179,cuc!$A$3:$H$2089,8,FALSE)</f>
        <v>0</v>
      </c>
      <c r="D1179" s="119"/>
      <c r="E1179" s="115"/>
    </row>
    <row r="1180" spans="1:5" hidden="1" x14ac:dyDescent="0.3">
      <c r="A1180" s="114">
        <v>412020</v>
      </c>
      <c r="B1180" s="113" t="s">
        <v>363</v>
      </c>
      <c r="C1180" s="112">
        <f>VLOOKUP(A1180,cuc!$A$3:$H$2089,8,FALSE)</f>
        <v>0</v>
      </c>
      <c r="D1180" s="119"/>
      <c r="E1180" s="115"/>
    </row>
    <row r="1181" spans="1:5" hidden="1" x14ac:dyDescent="0.3">
      <c r="A1181" s="114">
        <v>412021</v>
      </c>
      <c r="B1181" s="113" t="s">
        <v>362</v>
      </c>
      <c r="C1181" s="112">
        <f>VLOOKUP(A1181,cuc!$A$3:$H$2089,8,FALSE)</f>
        <v>0</v>
      </c>
      <c r="D1181" s="119"/>
      <c r="E1181" s="115"/>
    </row>
    <row r="1182" spans="1:5" hidden="1" x14ac:dyDescent="0.3">
      <c r="A1182" s="114">
        <v>412022</v>
      </c>
      <c r="B1182" s="113" t="s">
        <v>361</v>
      </c>
      <c r="C1182" s="112">
        <f>VLOOKUP(A1182,cuc!$A$3:$H$2089,8,FALSE)</f>
        <v>0</v>
      </c>
      <c r="D1182" s="119"/>
      <c r="E1182" s="115"/>
    </row>
    <row r="1183" spans="1:5" hidden="1" x14ac:dyDescent="0.3">
      <c r="A1183" s="114">
        <v>412023</v>
      </c>
      <c r="B1183" s="113" t="s">
        <v>360</v>
      </c>
      <c r="C1183" s="112">
        <f>VLOOKUP(A1183,cuc!$A$3:$H$2089,8,FALSE)</f>
        <v>0</v>
      </c>
      <c r="D1183" s="119"/>
      <c r="E1183" s="115"/>
    </row>
    <row r="1184" spans="1:5" hidden="1" x14ac:dyDescent="0.3">
      <c r="A1184" s="114">
        <v>412024</v>
      </c>
      <c r="B1184" s="113" t="s">
        <v>359</v>
      </c>
      <c r="C1184" s="112">
        <f>VLOOKUP(A1184,cuc!$A$3:$H$2089,8,FALSE)</f>
        <v>0</v>
      </c>
      <c r="D1184" s="119"/>
      <c r="E1184" s="115"/>
    </row>
    <row r="1185" spans="1:5" hidden="1" x14ac:dyDescent="0.3">
      <c r="A1185" s="114">
        <v>412025</v>
      </c>
      <c r="B1185" s="113" t="s">
        <v>358</v>
      </c>
      <c r="C1185" s="112">
        <f>VLOOKUP(A1185,cuc!$A$3:$H$2089,8,FALSE)</f>
        <v>0</v>
      </c>
      <c r="D1185" s="119"/>
      <c r="E1185" s="115"/>
    </row>
    <row r="1186" spans="1:5" hidden="1" x14ac:dyDescent="0.3">
      <c r="A1186" s="114">
        <v>412026</v>
      </c>
      <c r="B1186" s="113" t="s">
        <v>357</v>
      </c>
      <c r="C1186" s="112">
        <f>VLOOKUP(A1186,cuc!$A$3:$H$2089,8,FALSE)</f>
        <v>0</v>
      </c>
      <c r="D1186" s="119"/>
      <c r="E1186" s="115"/>
    </row>
    <row r="1187" spans="1:5" hidden="1" x14ac:dyDescent="0.3">
      <c r="A1187" s="114">
        <v>412027</v>
      </c>
      <c r="B1187" s="113" t="s">
        <v>356</v>
      </c>
      <c r="C1187" s="112">
        <f>VLOOKUP(A1187,cuc!$A$3:$H$2089,8,FALSE)</f>
        <v>0</v>
      </c>
      <c r="D1187" s="119"/>
      <c r="E1187" s="115"/>
    </row>
    <row r="1188" spans="1:5" hidden="1" x14ac:dyDescent="0.3">
      <c r="A1188" s="114">
        <v>412028</v>
      </c>
      <c r="B1188" s="113" t="s">
        <v>771</v>
      </c>
      <c r="C1188" s="112">
        <f>VLOOKUP(A1188,cuc!$A$3:$H$2089,8,FALSE)</f>
        <v>0</v>
      </c>
      <c r="D1188" s="119"/>
      <c r="E1188" s="115"/>
    </row>
    <row r="1189" spans="1:5" hidden="1" x14ac:dyDescent="0.3">
      <c r="A1189" s="114">
        <v>412029</v>
      </c>
      <c r="B1189" s="113" t="s">
        <v>354</v>
      </c>
      <c r="C1189" s="112">
        <f>VLOOKUP(A1189,cuc!$A$3:$H$2089,8,FALSE)</f>
        <v>0</v>
      </c>
      <c r="D1189" s="119"/>
      <c r="E1189" s="115"/>
    </row>
    <row r="1190" spans="1:5" hidden="1" x14ac:dyDescent="0.3">
      <c r="A1190" s="114">
        <v>412030</v>
      </c>
      <c r="B1190" s="113" t="s">
        <v>353</v>
      </c>
      <c r="C1190" s="112">
        <f>VLOOKUP(A1190,cuc!$A$3:$H$2089,8,FALSE)</f>
        <v>0</v>
      </c>
      <c r="D1190" s="119"/>
      <c r="E1190" s="115"/>
    </row>
    <row r="1191" spans="1:5" hidden="1" x14ac:dyDescent="0.3">
      <c r="A1191" s="114">
        <v>412031</v>
      </c>
      <c r="B1191" s="113" t="s">
        <v>352</v>
      </c>
      <c r="C1191" s="112">
        <f>VLOOKUP(A1191,cuc!$A$3:$H$2089,8,FALSE)</f>
        <v>0</v>
      </c>
      <c r="D1191" s="119"/>
      <c r="E1191" s="115"/>
    </row>
    <row r="1192" spans="1:5" hidden="1" x14ac:dyDescent="0.3">
      <c r="A1192" s="114">
        <v>412032</v>
      </c>
      <c r="B1192" s="113" t="s">
        <v>351</v>
      </c>
      <c r="C1192" s="112">
        <f>VLOOKUP(A1192,cuc!$A$3:$H$2089,8,FALSE)</f>
        <v>0</v>
      </c>
      <c r="D1192" s="119"/>
      <c r="E1192" s="115"/>
    </row>
    <row r="1193" spans="1:5" hidden="1" x14ac:dyDescent="0.3">
      <c r="A1193" s="114">
        <v>412033</v>
      </c>
      <c r="B1193" s="113" t="s">
        <v>350</v>
      </c>
      <c r="C1193" s="112">
        <f>VLOOKUP(A1193,cuc!$A$3:$H$2089,8,FALSE)</f>
        <v>0</v>
      </c>
      <c r="D1193" s="119"/>
      <c r="E1193" s="115"/>
    </row>
    <row r="1194" spans="1:5" hidden="1" x14ac:dyDescent="0.3">
      <c r="A1194" s="114">
        <v>412034</v>
      </c>
      <c r="B1194" s="113" t="s">
        <v>349</v>
      </c>
      <c r="C1194" s="112">
        <f>VLOOKUP(A1194,cuc!$A$3:$H$2089,8,FALSE)</f>
        <v>0</v>
      </c>
      <c r="D1194" s="119"/>
      <c r="E1194" s="115"/>
    </row>
    <row r="1195" spans="1:5" hidden="1" x14ac:dyDescent="0.3">
      <c r="A1195" s="114">
        <v>412035</v>
      </c>
      <c r="B1195" s="113" t="s">
        <v>348</v>
      </c>
      <c r="C1195" s="112">
        <f>VLOOKUP(A1195,cuc!$A$3:$H$2089,8,FALSE)</f>
        <v>0</v>
      </c>
      <c r="D1195" s="119"/>
      <c r="E1195" s="115"/>
    </row>
    <row r="1196" spans="1:5" hidden="1" x14ac:dyDescent="0.3">
      <c r="A1196" s="114">
        <v>412036</v>
      </c>
      <c r="B1196" s="113" t="s">
        <v>347</v>
      </c>
      <c r="C1196" s="112">
        <f>VLOOKUP(A1196,cuc!$A$3:$H$2089,8,FALSE)</f>
        <v>0</v>
      </c>
      <c r="D1196" s="119"/>
      <c r="E1196" s="115"/>
    </row>
    <row r="1197" spans="1:5" hidden="1" x14ac:dyDescent="0.3">
      <c r="A1197" s="114">
        <v>412037</v>
      </c>
      <c r="B1197" s="113" t="s">
        <v>346</v>
      </c>
      <c r="C1197" s="112">
        <f>VLOOKUP(A1197,cuc!$A$3:$H$2089,8,FALSE)</f>
        <v>0</v>
      </c>
      <c r="D1197" s="119"/>
      <c r="E1197" s="115"/>
    </row>
    <row r="1198" spans="1:5" hidden="1" x14ac:dyDescent="0.3">
      <c r="A1198" s="114">
        <v>412038</v>
      </c>
      <c r="B1198" s="113" t="s">
        <v>345</v>
      </c>
      <c r="C1198" s="112">
        <f>VLOOKUP(A1198,cuc!$A$3:$H$2089,8,FALSE)</f>
        <v>0</v>
      </c>
      <c r="D1198" s="119"/>
      <c r="E1198" s="115"/>
    </row>
    <row r="1199" spans="1:5" hidden="1" x14ac:dyDescent="0.3">
      <c r="A1199" s="114">
        <v>412039</v>
      </c>
      <c r="B1199" s="113" t="s">
        <v>344</v>
      </c>
      <c r="C1199" s="112">
        <f>VLOOKUP(A1199,cuc!$A$3:$H$2089,8,FALSE)</f>
        <v>0</v>
      </c>
      <c r="D1199" s="119"/>
      <c r="E1199" s="115"/>
    </row>
    <row r="1200" spans="1:5" hidden="1" x14ac:dyDescent="0.3">
      <c r="A1200" s="114">
        <v>412040</v>
      </c>
      <c r="B1200" s="113" t="s">
        <v>343</v>
      </c>
      <c r="C1200" s="112">
        <f>VLOOKUP(A1200,cuc!$A$3:$H$2089,8,FALSE)</f>
        <v>0</v>
      </c>
      <c r="D1200" s="119"/>
      <c r="E1200" s="115"/>
    </row>
    <row r="1201" spans="1:5" hidden="1" x14ac:dyDescent="0.3">
      <c r="A1201" s="114">
        <v>412041</v>
      </c>
      <c r="B1201" s="113" t="s">
        <v>342</v>
      </c>
      <c r="C1201" s="112">
        <f>VLOOKUP(A1201,cuc!$A$3:$H$2089,8,FALSE)</f>
        <v>0</v>
      </c>
      <c r="D1201" s="119"/>
      <c r="E1201" s="115"/>
    </row>
    <row r="1202" spans="1:5" hidden="1" x14ac:dyDescent="0.3">
      <c r="A1202" s="114">
        <v>412042</v>
      </c>
      <c r="B1202" s="113" t="s">
        <v>341</v>
      </c>
      <c r="C1202" s="112">
        <f>VLOOKUP(A1202,cuc!$A$3:$H$2089,8,FALSE)</f>
        <v>0</v>
      </c>
      <c r="D1202" s="119"/>
      <c r="E1202" s="115"/>
    </row>
    <row r="1203" spans="1:5" hidden="1" x14ac:dyDescent="0.3">
      <c r="A1203" s="114">
        <v>412043</v>
      </c>
      <c r="B1203" s="113" t="s">
        <v>770</v>
      </c>
      <c r="C1203" s="112">
        <f>VLOOKUP(A1203,cuc!$A$3:$H$2089,8,FALSE)</f>
        <v>0</v>
      </c>
      <c r="D1203" s="119"/>
      <c r="E1203" s="115"/>
    </row>
    <row r="1204" spans="1:5" hidden="1" x14ac:dyDescent="0.3">
      <c r="A1204" s="114">
        <v>412044</v>
      </c>
      <c r="B1204" s="113" t="s">
        <v>339</v>
      </c>
      <c r="C1204" s="112">
        <f>VLOOKUP(A1204,cuc!$A$3:$H$2089,8,FALSE)</f>
        <v>0</v>
      </c>
      <c r="D1204" s="119"/>
      <c r="E1204" s="115"/>
    </row>
    <row r="1205" spans="1:5" hidden="1" x14ac:dyDescent="0.3">
      <c r="A1205" s="114">
        <v>412045</v>
      </c>
      <c r="B1205" s="113" t="s">
        <v>338</v>
      </c>
      <c r="C1205" s="112">
        <f>VLOOKUP(A1205,cuc!$A$3:$H$2089,8,FALSE)</f>
        <v>0</v>
      </c>
      <c r="D1205" s="119"/>
      <c r="E1205" s="115"/>
    </row>
    <row r="1206" spans="1:5" hidden="1" x14ac:dyDescent="0.3">
      <c r="A1206" s="114">
        <v>412046</v>
      </c>
      <c r="B1206" s="113" t="s">
        <v>337</v>
      </c>
      <c r="C1206" s="112">
        <f>VLOOKUP(A1206,cuc!$A$3:$H$2089,8,FALSE)</f>
        <v>0</v>
      </c>
      <c r="D1206" s="119"/>
      <c r="E1206" s="115"/>
    </row>
    <row r="1207" spans="1:5" hidden="1" x14ac:dyDescent="0.3">
      <c r="A1207" s="114">
        <v>412047</v>
      </c>
      <c r="B1207" s="113" t="s">
        <v>336</v>
      </c>
      <c r="C1207" s="112">
        <f>VLOOKUP(A1207,cuc!$A$3:$H$2089,8,FALSE)</f>
        <v>0</v>
      </c>
      <c r="D1207" s="119"/>
      <c r="E1207" s="115"/>
    </row>
    <row r="1208" spans="1:5" hidden="1" x14ac:dyDescent="0.3">
      <c r="A1208" s="114">
        <v>412048</v>
      </c>
      <c r="B1208" s="113" t="s">
        <v>335</v>
      </c>
      <c r="C1208" s="112">
        <f>VLOOKUP(A1208,cuc!$A$3:$H$2089,8,FALSE)</f>
        <v>0</v>
      </c>
      <c r="D1208" s="119"/>
      <c r="E1208" s="115"/>
    </row>
    <row r="1209" spans="1:5" hidden="1" x14ac:dyDescent="0.3">
      <c r="A1209" s="114">
        <v>412049</v>
      </c>
      <c r="B1209" s="113" t="s">
        <v>334</v>
      </c>
      <c r="C1209" s="112">
        <f>VLOOKUP(A1209,cuc!$A$3:$H$2089,8,FALSE)</f>
        <v>0</v>
      </c>
      <c r="D1209" s="119"/>
      <c r="E1209" s="115"/>
    </row>
    <row r="1210" spans="1:5" hidden="1" x14ac:dyDescent="0.3">
      <c r="A1210" s="114">
        <v>412050</v>
      </c>
      <c r="B1210" s="113" t="s">
        <v>333</v>
      </c>
      <c r="C1210" s="112">
        <f>VLOOKUP(A1210,cuc!$A$3:$H$2089,8,FALSE)</f>
        <v>0</v>
      </c>
      <c r="D1210" s="119"/>
      <c r="E1210" s="115"/>
    </row>
    <row r="1211" spans="1:5" hidden="1" x14ac:dyDescent="0.3">
      <c r="A1211" s="114">
        <v>412051</v>
      </c>
      <c r="B1211" s="113" t="s">
        <v>332</v>
      </c>
      <c r="C1211" s="112">
        <f>VLOOKUP(A1211,cuc!$A$3:$H$2089,8,FALSE)</f>
        <v>0</v>
      </c>
      <c r="D1211" s="119"/>
      <c r="E1211" s="115"/>
    </row>
    <row r="1212" spans="1:5" hidden="1" x14ac:dyDescent="0.3">
      <c r="A1212" s="114">
        <v>412052</v>
      </c>
      <c r="B1212" s="113" t="s">
        <v>331</v>
      </c>
      <c r="C1212" s="112">
        <f>VLOOKUP(A1212,cuc!$A$3:$H$2089,8,FALSE)</f>
        <v>0</v>
      </c>
      <c r="D1212" s="119"/>
      <c r="E1212" s="115"/>
    </row>
    <row r="1213" spans="1:5" hidden="1" x14ac:dyDescent="0.3">
      <c r="A1213" s="114">
        <v>412053</v>
      </c>
      <c r="B1213" s="113" t="s">
        <v>330</v>
      </c>
      <c r="C1213" s="112">
        <f>VLOOKUP(A1213,cuc!$A$3:$H$2089,8,FALSE)</f>
        <v>0</v>
      </c>
      <c r="D1213" s="119"/>
      <c r="E1213" s="115"/>
    </row>
    <row r="1214" spans="1:5" hidden="1" x14ac:dyDescent="0.3">
      <c r="A1214" s="114">
        <v>412054</v>
      </c>
      <c r="B1214" s="113" t="s">
        <v>329</v>
      </c>
      <c r="C1214" s="112">
        <f>VLOOKUP(A1214,cuc!$A$3:$H$2089,8,FALSE)</f>
        <v>0</v>
      </c>
      <c r="D1214" s="119"/>
      <c r="E1214" s="115"/>
    </row>
    <row r="1215" spans="1:5" hidden="1" x14ac:dyDescent="0.3">
      <c r="A1215" s="114">
        <v>412055</v>
      </c>
      <c r="B1215" s="113" t="s">
        <v>328</v>
      </c>
      <c r="C1215" s="112">
        <f>VLOOKUP(A1215,cuc!$A$3:$H$2089,8,FALSE)</f>
        <v>0</v>
      </c>
      <c r="D1215" s="119"/>
      <c r="E1215" s="115"/>
    </row>
    <row r="1216" spans="1:5" hidden="1" x14ac:dyDescent="0.3">
      <c r="A1216" s="114">
        <v>412056</v>
      </c>
      <c r="B1216" s="113" t="s">
        <v>327</v>
      </c>
      <c r="C1216" s="112">
        <f>VLOOKUP(A1216,cuc!$A$3:$H$2089,8,FALSE)</f>
        <v>0</v>
      </c>
      <c r="D1216" s="119"/>
      <c r="E1216" s="115"/>
    </row>
    <row r="1217" spans="1:5" hidden="1" x14ac:dyDescent="0.3">
      <c r="A1217" s="114">
        <v>412057</v>
      </c>
      <c r="B1217" s="113" t="s">
        <v>326</v>
      </c>
      <c r="C1217" s="112">
        <f>VLOOKUP(A1217,cuc!$A$3:$H$2089,8,FALSE)</f>
        <v>0</v>
      </c>
      <c r="D1217" s="119"/>
      <c r="E1217" s="115"/>
    </row>
    <row r="1218" spans="1:5" hidden="1" x14ac:dyDescent="0.3">
      <c r="A1218" s="114">
        <v>412058</v>
      </c>
      <c r="B1218" s="113" t="s">
        <v>325</v>
      </c>
      <c r="C1218" s="112">
        <f>VLOOKUP(A1218,cuc!$A$3:$H$2089,8,FALSE)</f>
        <v>0</v>
      </c>
      <c r="D1218" s="119"/>
      <c r="E1218" s="115"/>
    </row>
    <row r="1219" spans="1:5" hidden="1" x14ac:dyDescent="0.3">
      <c r="A1219" s="114">
        <v>412059</v>
      </c>
      <c r="B1219" s="113" t="s">
        <v>324</v>
      </c>
      <c r="C1219" s="112">
        <f>VLOOKUP(A1219,cuc!$A$3:$H$2089,8,FALSE)</f>
        <v>0</v>
      </c>
      <c r="D1219" s="119"/>
      <c r="E1219" s="115"/>
    </row>
    <row r="1220" spans="1:5" hidden="1" x14ac:dyDescent="0.3">
      <c r="A1220" s="114">
        <v>412060</v>
      </c>
      <c r="B1220" s="113" t="s">
        <v>323</v>
      </c>
      <c r="C1220" s="112">
        <f>VLOOKUP(A1220,cuc!$A$3:$H$2089,8,FALSE)</f>
        <v>0</v>
      </c>
      <c r="D1220" s="119"/>
      <c r="E1220" s="115"/>
    </row>
    <row r="1221" spans="1:5" hidden="1" x14ac:dyDescent="0.3">
      <c r="A1221" s="114">
        <v>412061</v>
      </c>
      <c r="B1221" s="113" t="s">
        <v>322</v>
      </c>
      <c r="C1221" s="112">
        <f>VLOOKUP(A1221,cuc!$A$3:$H$2089,8,FALSE)</f>
        <v>0</v>
      </c>
      <c r="D1221" s="119"/>
      <c r="E1221" s="115"/>
    </row>
    <row r="1222" spans="1:5" hidden="1" x14ac:dyDescent="0.3">
      <c r="A1222" s="114">
        <v>412062</v>
      </c>
      <c r="B1222" s="113" t="s">
        <v>321</v>
      </c>
      <c r="C1222" s="112">
        <f>VLOOKUP(A1222,cuc!$A$3:$H$2089,8,FALSE)</f>
        <v>0</v>
      </c>
      <c r="D1222" s="119"/>
      <c r="E1222" s="115"/>
    </row>
    <row r="1223" spans="1:5" hidden="1" x14ac:dyDescent="0.3">
      <c r="A1223" s="114">
        <v>412063</v>
      </c>
      <c r="B1223" s="113" t="s">
        <v>320</v>
      </c>
      <c r="C1223" s="112">
        <f>VLOOKUP(A1223,cuc!$A$3:$H$2089,8,FALSE)</f>
        <v>0</v>
      </c>
      <c r="D1223" s="119"/>
      <c r="E1223" s="115"/>
    </row>
    <row r="1224" spans="1:5" hidden="1" x14ac:dyDescent="0.3">
      <c r="A1224" s="114">
        <v>412064</v>
      </c>
      <c r="B1224" s="113" t="s">
        <v>319</v>
      </c>
      <c r="C1224" s="112">
        <f>VLOOKUP(A1224,cuc!$A$3:$H$2089,8,FALSE)</f>
        <v>0</v>
      </c>
      <c r="D1224" s="119"/>
      <c r="E1224" s="115"/>
    </row>
    <row r="1225" spans="1:5" hidden="1" x14ac:dyDescent="0.3">
      <c r="A1225" s="114">
        <v>412065</v>
      </c>
      <c r="B1225" s="113" t="s">
        <v>318</v>
      </c>
      <c r="C1225" s="112">
        <f>VLOOKUP(A1225,cuc!$A$3:$H$2089,8,FALSE)</f>
        <v>0</v>
      </c>
      <c r="D1225" s="119"/>
      <c r="E1225" s="115"/>
    </row>
    <row r="1226" spans="1:5" hidden="1" x14ac:dyDescent="0.3">
      <c r="A1226" s="114">
        <v>412066</v>
      </c>
      <c r="B1226" s="113" t="s">
        <v>317</v>
      </c>
      <c r="C1226" s="112">
        <f>VLOOKUP(A1226,cuc!$A$3:$H$2089,8,FALSE)</f>
        <v>0</v>
      </c>
      <c r="D1226" s="119"/>
      <c r="E1226" s="115"/>
    </row>
    <row r="1227" spans="1:5" hidden="1" x14ac:dyDescent="0.3">
      <c r="A1227" s="114">
        <v>412067</v>
      </c>
      <c r="B1227" s="113" t="s">
        <v>316</v>
      </c>
      <c r="C1227" s="112">
        <f>VLOOKUP(A1227,cuc!$A$3:$H$2089,8,FALSE)</f>
        <v>0</v>
      </c>
      <c r="D1227" s="119"/>
      <c r="E1227" s="115"/>
    </row>
    <row r="1228" spans="1:5" hidden="1" x14ac:dyDescent="0.3">
      <c r="A1228" s="114">
        <v>412068</v>
      </c>
      <c r="B1228" s="113" t="s">
        <v>315</v>
      </c>
      <c r="C1228" s="112">
        <f>VLOOKUP(A1228,cuc!$A$3:$H$2089,8,FALSE)</f>
        <v>0</v>
      </c>
      <c r="D1228" s="119"/>
      <c r="E1228" s="115"/>
    </row>
    <row r="1229" spans="1:5" hidden="1" x14ac:dyDescent="0.3">
      <c r="A1229" s="114">
        <v>412069</v>
      </c>
      <c r="B1229" s="113" t="s">
        <v>314</v>
      </c>
      <c r="C1229" s="112">
        <f>VLOOKUP(A1229,cuc!$A$3:$H$2089,8,FALSE)</f>
        <v>0</v>
      </c>
      <c r="D1229" s="119"/>
      <c r="E1229" s="115"/>
    </row>
    <row r="1230" spans="1:5" hidden="1" x14ac:dyDescent="0.3">
      <c r="A1230" s="114">
        <v>412070</v>
      </c>
      <c r="B1230" s="113" t="s">
        <v>313</v>
      </c>
      <c r="C1230" s="112">
        <f>VLOOKUP(A1230,cuc!$A$3:$H$2089,8,FALSE)</f>
        <v>0</v>
      </c>
      <c r="D1230" s="119"/>
      <c r="E1230" s="115"/>
    </row>
    <row r="1231" spans="1:5" hidden="1" x14ac:dyDescent="0.3">
      <c r="A1231" s="114">
        <v>412071</v>
      </c>
      <c r="B1231" s="113" t="s">
        <v>312</v>
      </c>
      <c r="C1231" s="112">
        <f>VLOOKUP(A1231,cuc!$A$3:$H$2089,8,FALSE)</f>
        <v>0</v>
      </c>
      <c r="D1231" s="119"/>
      <c r="E1231" s="115"/>
    </row>
    <row r="1232" spans="1:5" hidden="1" x14ac:dyDescent="0.3">
      <c r="A1232" s="114">
        <v>412072</v>
      </c>
      <c r="B1232" s="113" t="s">
        <v>311</v>
      </c>
      <c r="C1232" s="112">
        <f>VLOOKUP(A1232,cuc!$A$3:$H$2089,8,FALSE)</f>
        <v>0</v>
      </c>
      <c r="D1232" s="119"/>
      <c r="E1232" s="115"/>
    </row>
    <row r="1233" spans="1:5" hidden="1" x14ac:dyDescent="0.3">
      <c r="A1233" s="114">
        <v>412073</v>
      </c>
      <c r="B1233" s="113" t="s">
        <v>310</v>
      </c>
      <c r="C1233" s="112">
        <f>VLOOKUP(A1233,cuc!$A$3:$H$2089,8,FALSE)</f>
        <v>0</v>
      </c>
      <c r="D1233" s="119"/>
      <c r="E1233" s="115"/>
    </row>
    <row r="1234" spans="1:5" hidden="1" x14ac:dyDescent="0.3">
      <c r="A1234" s="114">
        <v>412074</v>
      </c>
      <c r="B1234" s="113" t="s">
        <v>309</v>
      </c>
      <c r="C1234" s="112">
        <f>VLOOKUP(A1234,cuc!$A$3:$H$2089,8,FALSE)</f>
        <v>0</v>
      </c>
      <c r="D1234" s="119"/>
      <c r="E1234" s="115"/>
    </row>
    <row r="1235" spans="1:5" hidden="1" x14ac:dyDescent="0.3">
      <c r="A1235" s="114">
        <v>412075</v>
      </c>
      <c r="B1235" s="113" t="s">
        <v>308</v>
      </c>
      <c r="C1235" s="112">
        <f>VLOOKUP(A1235,cuc!$A$3:$H$2089,8,FALSE)</f>
        <v>0</v>
      </c>
      <c r="D1235" s="119"/>
      <c r="E1235" s="115"/>
    </row>
    <row r="1236" spans="1:5" hidden="1" x14ac:dyDescent="0.3">
      <c r="A1236" s="114">
        <v>412076</v>
      </c>
      <c r="B1236" s="113" t="s">
        <v>307</v>
      </c>
      <c r="C1236" s="112">
        <f>VLOOKUP(A1236,cuc!$A$3:$H$2089,8,FALSE)</f>
        <v>0</v>
      </c>
      <c r="D1236" s="119"/>
      <c r="E1236" s="115"/>
    </row>
    <row r="1237" spans="1:5" hidden="1" x14ac:dyDescent="0.3">
      <c r="A1237" s="114">
        <v>412077</v>
      </c>
      <c r="B1237" s="113" t="s">
        <v>769</v>
      </c>
      <c r="C1237" s="112">
        <f>VLOOKUP(A1237,cuc!$A$3:$H$2089,8,FALSE)</f>
        <v>0</v>
      </c>
      <c r="D1237" s="119"/>
      <c r="E1237" s="115"/>
    </row>
    <row r="1238" spans="1:5" hidden="1" x14ac:dyDescent="0.3">
      <c r="A1238" s="114">
        <v>412078</v>
      </c>
      <c r="B1238" s="113" t="s">
        <v>305</v>
      </c>
      <c r="C1238" s="112">
        <f>VLOOKUP(A1238,cuc!$A$3:$H$2089,8,FALSE)</f>
        <v>0</v>
      </c>
      <c r="D1238" s="119"/>
      <c r="E1238" s="115"/>
    </row>
    <row r="1239" spans="1:5" hidden="1" x14ac:dyDescent="0.3">
      <c r="A1239" s="114">
        <v>412079</v>
      </c>
      <c r="B1239" s="113" t="s">
        <v>304</v>
      </c>
      <c r="C1239" s="112">
        <f>VLOOKUP(A1239,cuc!$A$3:$H$2089,8,FALSE)</f>
        <v>0</v>
      </c>
      <c r="D1239" s="119"/>
      <c r="E1239" s="115"/>
    </row>
    <row r="1240" spans="1:5" hidden="1" x14ac:dyDescent="0.3">
      <c r="A1240" s="114">
        <v>412080</v>
      </c>
      <c r="B1240" s="113" t="s">
        <v>303</v>
      </c>
      <c r="C1240" s="112">
        <f>VLOOKUP(A1240,cuc!$A$3:$H$2089,8,FALSE)</f>
        <v>0</v>
      </c>
      <c r="D1240" s="119"/>
      <c r="E1240" s="115"/>
    </row>
    <row r="1241" spans="1:5" hidden="1" x14ac:dyDescent="0.3">
      <c r="A1241" s="114">
        <v>412081</v>
      </c>
      <c r="B1241" s="113" t="s">
        <v>302</v>
      </c>
      <c r="C1241" s="112">
        <f>VLOOKUP(A1241,cuc!$A$3:$H$2089,8,FALSE)</f>
        <v>0</v>
      </c>
      <c r="D1241" s="119"/>
      <c r="E1241" s="115"/>
    </row>
    <row r="1242" spans="1:5" hidden="1" x14ac:dyDescent="0.3">
      <c r="A1242" s="114">
        <v>412082</v>
      </c>
      <c r="B1242" s="113" t="s">
        <v>301</v>
      </c>
      <c r="C1242" s="112">
        <f>VLOOKUP(A1242,cuc!$A$3:$H$2089,8,FALSE)</f>
        <v>0</v>
      </c>
      <c r="D1242" s="119"/>
      <c r="E1242" s="115"/>
    </row>
    <row r="1243" spans="1:5" hidden="1" x14ac:dyDescent="0.3">
      <c r="A1243" s="114">
        <v>412083</v>
      </c>
      <c r="B1243" s="113" t="s">
        <v>300</v>
      </c>
      <c r="C1243" s="112">
        <f>VLOOKUP(A1243,cuc!$A$3:$H$2089,8,FALSE)</f>
        <v>0</v>
      </c>
      <c r="D1243" s="119"/>
      <c r="E1243" s="115"/>
    </row>
    <row r="1244" spans="1:5" hidden="1" x14ac:dyDescent="0.3">
      <c r="A1244" s="114">
        <v>412084</v>
      </c>
      <c r="B1244" s="113" t="s">
        <v>299</v>
      </c>
      <c r="C1244" s="112">
        <f>VLOOKUP(A1244,cuc!$A$3:$H$2089,8,FALSE)</f>
        <v>0</v>
      </c>
      <c r="D1244" s="119"/>
      <c r="E1244" s="115"/>
    </row>
    <row r="1245" spans="1:5" hidden="1" x14ac:dyDescent="0.3">
      <c r="A1245" s="114">
        <v>412085</v>
      </c>
      <c r="B1245" s="113" t="s">
        <v>298</v>
      </c>
      <c r="C1245" s="112">
        <f>VLOOKUP(A1245,cuc!$A$3:$H$2089,8,FALSE)</f>
        <v>0</v>
      </c>
      <c r="D1245" s="119"/>
      <c r="E1245" s="115"/>
    </row>
    <row r="1246" spans="1:5" hidden="1" x14ac:dyDescent="0.3">
      <c r="A1246" s="114">
        <v>412086</v>
      </c>
      <c r="B1246" s="113" t="s">
        <v>297</v>
      </c>
      <c r="C1246" s="112">
        <f>VLOOKUP(A1246,cuc!$A$3:$H$2089,8,FALSE)</f>
        <v>0</v>
      </c>
      <c r="D1246" s="119"/>
      <c r="E1246" s="115"/>
    </row>
    <row r="1247" spans="1:5" hidden="1" x14ac:dyDescent="0.3">
      <c r="A1247" s="114">
        <v>412087</v>
      </c>
      <c r="B1247" s="113" t="s">
        <v>296</v>
      </c>
      <c r="C1247" s="112">
        <f>VLOOKUP(A1247,cuc!$A$3:$H$2089,8,FALSE)</f>
        <v>0</v>
      </c>
      <c r="D1247" s="119"/>
      <c r="E1247" s="115"/>
    </row>
    <row r="1248" spans="1:5" hidden="1" x14ac:dyDescent="0.3">
      <c r="A1248" s="114">
        <v>412088</v>
      </c>
      <c r="B1248" s="113" t="s">
        <v>295</v>
      </c>
      <c r="C1248" s="112">
        <f>VLOOKUP(A1248,cuc!$A$3:$H$2089,8,FALSE)</f>
        <v>0</v>
      </c>
      <c r="D1248" s="119"/>
      <c r="E1248" s="115"/>
    </row>
    <row r="1249" spans="1:5" hidden="1" x14ac:dyDescent="0.3">
      <c r="A1249" s="114">
        <v>412089</v>
      </c>
      <c r="B1249" s="113" t="s">
        <v>294</v>
      </c>
      <c r="C1249" s="112">
        <f>VLOOKUP(A1249,cuc!$A$3:$H$2089,8,FALSE)</f>
        <v>0</v>
      </c>
      <c r="D1249" s="119"/>
      <c r="E1249" s="115"/>
    </row>
    <row r="1250" spans="1:5" hidden="1" x14ac:dyDescent="0.3">
      <c r="A1250" s="114">
        <v>412090</v>
      </c>
      <c r="B1250" s="113" t="s">
        <v>293</v>
      </c>
      <c r="C1250" s="112">
        <f>VLOOKUP(A1250,cuc!$A$3:$H$2089,8,FALSE)</f>
        <v>0</v>
      </c>
      <c r="D1250" s="119"/>
      <c r="E1250" s="115"/>
    </row>
    <row r="1251" spans="1:5" hidden="1" x14ac:dyDescent="0.3">
      <c r="A1251" s="114">
        <v>412091</v>
      </c>
      <c r="B1251" s="113" t="s">
        <v>292</v>
      </c>
      <c r="C1251" s="112">
        <f>VLOOKUP(A1251,cuc!$A$3:$H$2089,8,FALSE)</f>
        <v>0</v>
      </c>
      <c r="D1251" s="119"/>
      <c r="E1251" s="115"/>
    </row>
    <row r="1252" spans="1:5" hidden="1" x14ac:dyDescent="0.3">
      <c r="A1252" s="114">
        <v>412095</v>
      </c>
      <c r="B1252" s="113" t="s">
        <v>291</v>
      </c>
      <c r="C1252" s="112">
        <f>VLOOKUP(A1252,cuc!$A$3:$H$2089,8,FALSE)</f>
        <v>0</v>
      </c>
      <c r="D1252" s="119"/>
      <c r="E1252" s="115"/>
    </row>
    <row r="1253" spans="1:5" hidden="1" x14ac:dyDescent="0.3">
      <c r="A1253" s="114">
        <v>412500</v>
      </c>
      <c r="B1253" s="113" t="s">
        <v>290</v>
      </c>
      <c r="C1253" s="112">
        <f>VLOOKUP(A1253,cuc!$A$3:$H$2089,8,FALSE)</f>
        <v>0</v>
      </c>
      <c r="D1253" s="119"/>
      <c r="E1253" s="115"/>
    </row>
    <row r="1254" spans="1:5" hidden="1" x14ac:dyDescent="0.3">
      <c r="A1254" s="114">
        <v>412505</v>
      </c>
      <c r="B1254" s="113" t="s">
        <v>289</v>
      </c>
      <c r="C1254" s="112">
        <f>VLOOKUP(A1254,cuc!$A$3:$H$2089,8,FALSE)</f>
        <v>0</v>
      </c>
      <c r="D1254" s="119"/>
      <c r="E1254" s="115"/>
    </row>
    <row r="1255" spans="1:5" hidden="1" x14ac:dyDescent="0.3">
      <c r="A1255" s="114">
        <v>412510</v>
      </c>
      <c r="B1255" s="113" t="s">
        <v>288</v>
      </c>
      <c r="C1255" s="112">
        <f>VLOOKUP(A1255,cuc!$A$3:$H$2089,8,FALSE)</f>
        <v>0</v>
      </c>
      <c r="D1255" s="119"/>
      <c r="E1255" s="115"/>
    </row>
    <row r="1256" spans="1:5" hidden="1" x14ac:dyDescent="0.3">
      <c r="A1256" s="114">
        <v>412515</v>
      </c>
      <c r="B1256" s="113" t="s">
        <v>287</v>
      </c>
      <c r="C1256" s="112">
        <f>VLOOKUP(A1256,cuc!$A$3:$H$2089,8,FALSE)</f>
        <v>0</v>
      </c>
      <c r="D1256" s="119"/>
      <c r="E1256" s="115"/>
    </row>
    <row r="1257" spans="1:5" hidden="1" x14ac:dyDescent="0.3">
      <c r="A1257" s="114">
        <v>412595</v>
      </c>
      <c r="B1257" s="113" t="s">
        <v>221</v>
      </c>
      <c r="C1257" s="112">
        <f>VLOOKUP(A1257,cuc!$A$3:$H$2089,8,FALSE)</f>
        <v>0</v>
      </c>
      <c r="D1257" s="119"/>
      <c r="E1257" s="115"/>
    </row>
    <row r="1258" spans="1:5" hidden="1" x14ac:dyDescent="0.3">
      <c r="A1258" s="114">
        <v>413000</v>
      </c>
      <c r="B1258" s="113" t="s">
        <v>286</v>
      </c>
      <c r="C1258" s="112">
        <f>VLOOKUP(A1258,cuc!$A$3:$H$2089,8,FALSE)</f>
        <v>0</v>
      </c>
      <c r="D1258" s="119"/>
      <c r="E1258" s="115"/>
    </row>
    <row r="1259" spans="1:5" hidden="1" x14ac:dyDescent="0.3">
      <c r="A1259" s="114">
        <v>413005</v>
      </c>
      <c r="B1259" s="113" t="s">
        <v>285</v>
      </c>
      <c r="C1259" s="112">
        <f>VLOOKUP(A1259,cuc!$A$3:$H$2089,8,FALSE)</f>
        <v>0</v>
      </c>
      <c r="D1259" s="119"/>
      <c r="E1259" s="115"/>
    </row>
    <row r="1260" spans="1:5" hidden="1" x14ac:dyDescent="0.3">
      <c r="A1260" s="114">
        <v>413010</v>
      </c>
      <c r="B1260" s="113" t="s">
        <v>284</v>
      </c>
      <c r="C1260" s="112">
        <f>VLOOKUP(A1260,cuc!$A$3:$H$2089,8,FALSE)</f>
        <v>0</v>
      </c>
      <c r="D1260" s="119"/>
      <c r="E1260" s="115"/>
    </row>
    <row r="1261" spans="1:5" hidden="1" x14ac:dyDescent="0.3">
      <c r="A1261" s="114">
        <v>413015</v>
      </c>
      <c r="B1261" s="113" t="s">
        <v>283</v>
      </c>
      <c r="C1261" s="112">
        <f>VLOOKUP(A1261,cuc!$A$3:$H$2089,8,FALSE)</f>
        <v>0</v>
      </c>
      <c r="D1261" s="119"/>
      <c r="E1261" s="115"/>
    </row>
    <row r="1262" spans="1:5" hidden="1" x14ac:dyDescent="0.3">
      <c r="A1262" s="114">
        <v>413020</v>
      </c>
      <c r="B1262" s="113" t="s">
        <v>282</v>
      </c>
      <c r="C1262" s="112">
        <f>VLOOKUP(A1262,cuc!$A$3:$H$2089,8,FALSE)</f>
        <v>0</v>
      </c>
      <c r="D1262" s="119"/>
      <c r="E1262" s="115"/>
    </row>
    <row r="1263" spans="1:5" hidden="1" x14ac:dyDescent="0.3">
      <c r="A1263" s="114">
        <v>413025</v>
      </c>
      <c r="B1263" s="113" t="s">
        <v>281</v>
      </c>
      <c r="C1263" s="112">
        <f>VLOOKUP(A1263,cuc!$A$3:$H$2089,8,FALSE)</f>
        <v>0</v>
      </c>
      <c r="D1263" s="119"/>
      <c r="E1263" s="115"/>
    </row>
    <row r="1264" spans="1:5" hidden="1" x14ac:dyDescent="0.3">
      <c r="A1264" s="114">
        <v>413095</v>
      </c>
      <c r="B1264" s="113" t="s">
        <v>221</v>
      </c>
      <c r="C1264" s="112">
        <f>VLOOKUP(A1264,cuc!$A$3:$H$2089,8,FALSE)</f>
        <v>0</v>
      </c>
      <c r="D1264" s="119"/>
      <c r="E1264" s="115"/>
    </row>
    <row r="1265" spans="1:5" hidden="1" x14ac:dyDescent="0.3">
      <c r="A1265" s="114">
        <v>413500</v>
      </c>
      <c r="B1265" s="113" t="s">
        <v>280</v>
      </c>
      <c r="C1265" s="112">
        <f>VLOOKUP(A1265,cuc!$A$3:$H$2089,8,FALSE)</f>
        <v>0</v>
      </c>
      <c r="D1265" s="119"/>
      <c r="E1265" s="115"/>
    </row>
    <row r="1266" spans="1:5" hidden="1" x14ac:dyDescent="0.3">
      <c r="A1266" s="114">
        <v>413502</v>
      </c>
      <c r="B1266" s="113" t="s">
        <v>279</v>
      </c>
      <c r="C1266" s="112">
        <f>VLOOKUP(A1266,cuc!$A$3:$H$2089,8,FALSE)</f>
        <v>0</v>
      </c>
      <c r="D1266" s="119"/>
      <c r="E1266" s="115"/>
    </row>
    <row r="1267" spans="1:5" hidden="1" x14ac:dyDescent="0.3">
      <c r="A1267" s="114">
        <v>413504</v>
      </c>
      <c r="B1267" s="113" t="s">
        <v>278</v>
      </c>
      <c r="C1267" s="112">
        <f>VLOOKUP(A1267,cuc!$A$3:$H$2089,8,FALSE)</f>
        <v>0</v>
      </c>
      <c r="D1267" s="119"/>
      <c r="E1267" s="115"/>
    </row>
    <row r="1268" spans="1:5" hidden="1" x14ac:dyDescent="0.3">
      <c r="A1268" s="114">
        <v>413506</v>
      </c>
      <c r="B1268" s="113" t="s">
        <v>277</v>
      </c>
      <c r="C1268" s="112">
        <f>VLOOKUP(A1268,cuc!$A$3:$H$2089,8,FALSE)</f>
        <v>0</v>
      </c>
      <c r="D1268" s="119"/>
      <c r="E1268" s="115"/>
    </row>
    <row r="1269" spans="1:5" hidden="1" x14ac:dyDescent="0.3">
      <c r="A1269" s="114">
        <v>413508</v>
      </c>
      <c r="B1269" s="113" t="s">
        <v>276</v>
      </c>
      <c r="C1269" s="112">
        <f>VLOOKUP(A1269,cuc!$A$3:$H$2089,8,FALSE)</f>
        <v>0</v>
      </c>
      <c r="D1269" s="119"/>
      <c r="E1269" s="115"/>
    </row>
    <row r="1270" spans="1:5" hidden="1" x14ac:dyDescent="0.3">
      <c r="A1270" s="114">
        <v>413510</v>
      </c>
      <c r="B1270" s="113" t="s">
        <v>275</v>
      </c>
      <c r="C1270" s="112">
        <f>VLOOKUP(A1270,cuc!$A$3:$H$2089,8,FALSE)</f>
        <v>0</v>
      </c>
      <c r="D1270" s="119"/>
      <c r="E1270" s="115"/>
    </row>
    <row r="1271" spans="1:5" hidden="1" x14ac:dyDescent="0.3">
      <c r="A1271" s="114">
        <v>413512</v>
      </c>
      <c r="B1271" s="113" t="s">
        <v>274</v>
      </c>
      <c r="C1271" s="112">
        <f>VLOOKUP(A1271,cuc!$A$3:$H$2089,8,FALSE)</f>
        <v>0</v>
      </c>
      <c r="D1271" s="119"/>
      <c r="E1271" s="115"/>
    </row>
    <row r="1272" spans="1:5" hidden="1" x14ac:dyDescent="0.3">
      <c r="A1272" s="114">
        <v>413514</v>
      </c>
      <c r="B1272" s="113" t="s">
        <v>273</v>
      </c>
      <c r="C1272" s="112">
        <f>VLOOKUP(A1272,cuc!$A$3:$H$2089,8,FALSE)</f>
        <v>0</v>
      </c>
      <c r="D1272" s="119"/>
      <c r="E1272" s="115"/>
    </row>
    <row r="1273" spans="1:5" hidden="1" x14ac:dyDescent="0.3">
      <c r="A1273" s="114">
        <v>413516</v>
      </c>
      <c r="B1273" s="113" t="s">
        <v>272</v>
      </c>
      <c r="C1273" s="112">
        <f>VLOOKUP(A1273,cuc!$A$3:$H$2089,8,FALSE)</f>
        <v>0</v>
      </c>
      <c r="D1273" s="119"/>
      <c r="E1273" s="115"/>
    </row>
    <row r="1274" spans="1:5" hidden="1" x14ac:dyDescent="0.3">
      <c r="A1274" s="114">
        <v>413518</v>
      </c>
      <c r="B1274" s="113" t="s">
        <v>271</v>
      </c>
      <c r="C1274" s="112">
        <f>VLOOKUP(A1274,cuc!$A$3:$H$2089,8,FALSE)</f>
        <v>0</v>
      </c>
      <c r="D1274" s="119"/>
      <c r="E1274" s="115"/>
    </row>
    <row r="1275" spans="1:5" hidden="1" x14ac:dyDescent="0.3">
      <c r="A1275" s="114">
        <v>413520</v>
      </c>
      <c r="B1275" s="113" t="s">
        <v>270</v>
      </c>
      <c r="C1275" s="112">
        <f>VLOOKUP(A1275,cuc!$A$3:$H$2089,8,FALSE)</f>
        <v>0</v>
      </c>
      <c r="D1275" s="119"/>
      <c r="E1275" s="115"/>
    </row>
    <row r="1276" spans="1:5" hidden="1" x14ac:dyDescent="0.3">
      <c r="A1276" s="114">
        <v>413522</v>
      </c>
      <c r="B1276" s="113" t="s">
        <v>269</v>
      </c>
      <c r="C1276" s="112">
        <f>VLOOKUP(A1276,cuc!$A$3:$H$2089,8,FALSE)</f>
        <v>0</v>
      </c>
      <c r="D1276" s="119"/>
      <c r="E1276" s="115"/>
    </row>
    <row r="1277" spans="1:5" hidden="1" x14ac:dyDescent="0.3">
      <c r="A1277" s="114">
        <v>413524</v>
      </c>
      <c r="B1277" s="113" t="s">
        <v>268</v>
      </c>
      <c r="C1277" s="112">
        <f>VLOOKUP(A1277,cuc!$A$3:$H$2089,8,FALSE)</f>
        <v>0</v>
      </c>
      <c r="D1277" s="119"/>
      <c r="E1277" s="115"/>
    </row>
    <row r="1278" spans="1:5" hidden="1" x14ac:dyDescent="0.3">
      <c r="A1278" s="114">
        <v>413526</v>
      </c>
      <c r="B1278" s="113" t="s">
        <v>267</v>
      </c>
      <c r="C1278" s="112">
        <f>VLOOKUP(A1278,cuc!$A$3:$H$2089,8,FALSE)</f>
        <v>0</v>
      </c>
      <c r="D1278" s="119"/>
      <c r="E1278" s="115"/>
    </row>
    <row r="1279" spans="1:5" hidden="1" x14ac:dyDescent="0.3">
      <c r="A1279" s="114">
        <v>413528</v>
      </c>
      <c r="B1279" s="113" t="s">
        <v>266</v>
      </c>
      <c r="C1279" s="112">
        <f>VLOOKUP(A1279,cuc!$A$3:$H$2089,8,FALSE)</f>
        <v>0</v>
      </c>
      <c r="D1279" s="119"/>
      <c r="E1279" s="115"/>
    </row>
    <row r="1280" spans="1:5" hidden="1" x14ac:dyDescent="0.3">
      <c r="A1280" s="114">
        <v>413530</v>
      </c>
      <c r="B1280" s="113" t="s">
        <v>265</v>
      </c>
      <c r="C1280" s="112">
        <f>VLOOKUP(A1280,cuc!$A$3:$H$2089,8,FALSE)</f>
        <v>0</v>
      </c>
      <c r="D1280" s="119"/>
      <c r="E1280" s="115"/>
    </row>
    <row r="1281" spans="1:5" hidden="1" x14ac:dyDescent="0.3">
      <c r="A1281" s="114">
        <v>413532</v>
      </c>
      <c r="B1281" s="113" t="s">
        <v>264</v>
      </c>
      <c r="C1281" s="112">
        <f>VLOOKUP(A1281,cuc!$A$3:$H$2089,8,FALSE)</f>
        <v>0</v>
      </c>
      <c r="D1281" s="119"/>
      <c r="E1281" s="115"/>
    </row>
    <row r="1282" spans="1:5" hidden="1" x14ac:dyDescent="0.3">
      <c r="A1282" s="114">
        <v>413534</v>
      </c>
      <c r="B1282" s="113" t="s">
        <v>263</v>
      </c>
      <c r="C1282" s="112">
        <f>VLOOKUP(A1282,cuc!$A$3:$H$2089,8,FALSE)</f>
        <v>0</v>
      </c>
      <c r="D1282" s="119"/>
      <c r="E1282" s="115"/>
    </row>
    <row r="1283" spans="1:5" hidden="1" x14ac:dyDescent="0.3">
      <c r="A1283" s="114">
        <v>413536</v>
      </c>
      <c r="B1283" s="113" t="s">
        <v>262</v>
      </c>
      <c r="C1283" s="112">
        <f>VLOOKUP(A1283,cuc!$A$3:$H$2089,8,FALSE)</f>
        <v>0</v>
      </c>
      <c r="D1283" s="119"/>
      <c r="E1283" s="115"/>
    </row>
    <row r="1284" spans="1:5" hidden="1" x14ac:dyDescent="0.3">
      <c r="A1284" s="114">
        <v>413538</v>
      </c>
      <c r="B1284" s="113" t="s">
        <v>261</v>
      </c>
      <c r="C1284" s="112">
        <f>VLOOKUP(A1284,cuc!$A$3:$H$2089,8,FALSE)</f>
        <v>0</v>
      </c>
      <c r="D1284" s="119"/>
      <c r="E1284" s="115"/>
    </row>
    <row r="1285" spans="1:5" hidden="1" x14ac:dyDescent="0.3">
      <c r="A1285" s="114">
        <v>413540</v>
      </c>
      <c r="B1285" s="113" t="s">
        <v>260</v>
      </c>
      <c r="C1285" s="112">
        <f>VLOOKUP(A1285,cuc!$A$3:$H$2089,8,FALSE)</f>
        <v>0</v>
      </c>
      <c r="D1285" s="119"/>
      <c r="E1285" s="115"/>
    </row>
    <row r="1286" spans="1:5" hidden="1" x14ac:dyDescent="0.3">
      <c r="A1286" s="114">
        <v>413542</v>
      </c>
      <c r="B1286" s="113" t="s">
        <v>259</v>
      </c>
      <c r="C1286" s="112">
        <f>VLOOKUP(A1286,cuc!$A$3:$H$2089,8,FALSE)</f>
        <v>0</v>
      </c>
      <c r="D1286" s="119"/>
      <c r="E1286" s="115"/>
    </row>
    <row r="1287" spans="1:5" hidden="1" x14ac:dyDescent="0.3">
      <c r="A1287" s="114">
        <v>413544</v>
      </c>
      <c r="B1287" s="113" t="s">
        <v>258</v>
      </c>
      <c r="C1287" s="112">
        <f>VLOOKUP(A1287,cuc!$A$3:$H$2089,8,FALSE)</f>
        <v>0</v>
      </c>
      <c r="D1287" s="119"/>
      <c r="E1287" s="115"/>
    </row>
    <row r="1288" spans="1:5" hidden="1" x14ac:dyDescent="0.3">
      <c r="A1288" s="114">
        <v>413546</v>
      </c>
      <c r="B1288" s="113" t="s">
        <v>257</v>
      </c>
      <c r="C1288" s="112">
        <f>VLOOKUP(A1288,cuc!$A$3:$H$2089,8,FALSE)</f>
        <v>0</v>
      </c>
      <c r="D1288" s="119"/>
      <c r="E1288" s="115"/>
    </row>
    <row r="1289" spans="1:5" hidden="1" x14ac:dyDescent="0.3">
      <c r="A1289" s="114">
        <v>413548</v>
      </c>
      <c r="B1289" s="113" t="s">
        <v>256</v>
      </c>
      <c r="C1289" s="112">
        <f>VLOOKUP(A1289,cuc!$A$3:$H$2089,8,FALSE)</f>
        <v>0</v>
      </c>
      <c r="D1289" s="119"/>
      <c r="E1289" s="115"/>
    </row>
    <row r="1290" spans="1:5" hidden="1" x14ac:dyDescent="0.3">
      <c r="A1290" s="114">
        <v>413550</v>
      </c>
      <c r="B1290" s="113" t="s">
        <v>255</v>
      </c>
      <c r="C1290" s="112">
        <f>VLOOKUP(A1290,cuc!$A$3:$H$2089,8,FALSE)</f>
        <v>0</v>
      </c>
      <c r="D1290" s="119"/>
      <c r="E1290" s="115"/>
    </row>
    <row r="1291" spans="1:5" hidden="1" x14ac:dyDescent="0.3">
      <c r="A1291" s="114">
        <v>413552</v>
      </c>
      <c r="B1291" s="113" t="s">
        <v>254</v>
      </c>
      <c r="C1291" s="112">
        <f>VLOOKUP(A1291,cuc!$A$3:$H$2089,8,FALSE)</f>
        <v>0</v>
      </c>
      <c r="D1291" s="119"/>
      <c r="E1291" s="115"/>
    </row>
    <row r="1292" spans="1:5" hidden="1" x14ac:dyDescent="0.3">
      <c r="A1292" s="114">
        <v>413554</v>
      </c>
      <c r="B1292" s="113" t="s">
        <v>253</v>
      </c>
      <c r="C1292" s="112">
        <f>VLOOKUP(A1292,cuc!$A$3:$H$2089,8,FALSE)</f>
        <v>0</v>
      </c>
      <c r="D1292" s="119"/>
      <c r="E1292" s="115"/>
    </row>
    <row r="1293" spans="1:5" hidden="1" x14ac:dyDescent="0.3">
      <c r="A1293" s="114">
        <v>413556</v>
      </c>
      <c r="B1293" s="113" t="s">
        <v>768</v>
      </c>
      <c r="C1293" s="112">
        <f>VLOOKUP(A1293,cuc!$A$3:$H$2089,8,FALSE)</f>
        <v>0</v>
      </c>
      <c r="D1293" s="119"/>
      <c r="E1293" s="115"/>
    </row>
    <row r="1294" spans="1:5" hidden="1" x14ac:dyDescent="0.3">
      <c r="A1294" s="114">
        <v>413558</v>
      </c>
      <c r="B1294" s="113" t="s">
        <v>251</v>
      </c>
      <c r="C1294" s="112">
        <f>VLOOKUP(A1294,cuc!$A$3:$H$2089,8,FALSE)</f>
        <v>0</v>
      </c>
      <c r="D1294" s="119"/>
      <c r="E1294" s="115"/>
    </row>
    <row r="1295" spans="1:5" hidden="1" x14ac:dyDescent="0.3">
      <c r="A1295" s="114">
        <v>413560</v>
      </c>
      <c r="B1295" s="113" t="s">
        <v>250</v>
      </c>
      <c r="C1295" s="112">
        <f>VLOOKUP(A1295,cuc!$A$3:$H$2089,8,FALSE)</f>
        <v>0</v>
      </c>
      <c r="D1295" s="119"/>
      <c r="E1295" s="115"/>
    </row>
    <row r="1296" spans="1:5" hidden="1" x14ac:dyDescent="0.3">
      <c r="A1296" s="114">
        <v>413562</v>
      </c>
      <c r="B1296" s="113" t="s">
        <v>249</v>
      </c>
      <c r="C1296" s="112">
        <f>VLOOKUP(A1296,cuc!$A$3:$H$2089,8,FALSE)</f>
        <v>0</v>
      </c>
      <c r="D1296" s="119"/>
      <c r="E1296" s="115"/>
    </row>
    <row r="1297" spans="1:5" hidden="1" x14ac:dyDescent="0.3">
      <c r="A1297" s="114">
        <v>413564</v>
      </c>
      <c r="B1297" s="113" t="s">
        <v>248</v>
      </c>
      <c r="C1297" s="112">
        <f>VLOOKUP(A1297,cuc!$A$3:$H$2089,8,FALSE)</f>
        <v>0</v>
      </c>
      <c r="D1297" s="119"/>
      <c r="E1297" s="115"/>
    </row>
    <row r="1298" spans="1:5" hidden="1" x14ac:dyDescent="0.3">
      <c r="A1298" s="114">
        <v>413566</v>
      </c>
      <c r="B1298" s="113" t="s">
        <v>247</v>
      </c>
      <c r="C1298" s="112">
        <f>VLOOKUP(A1298,cuc!$A$3:$H$2089,8,FALSE)</f>
        <v>0</v>
      </c>
      <c r="D1298" s="119"/>
      <c r="E1298" s="115"/>
    </row>
    <row r="1299" spans="1:5" hidden="1" x14ac:dyDescent="0.3">
      <c r="A1299" s="114">
        <v>413568</v>
      </c>
      <c r="B1299" s="113" t="s">
        <v>246</v>
      </c>
      <c r="C1299" s="112">
        <f>VLOOKUP(A1299,cuc!$A$3:$H$2089,8,FALSE)</f>
        <v>0</v>
      </c>
      <c r="D1299" s="119"/>
      <c r="E1299" s="115"/>
    </row>
    <row r="1300" spans="1:5" hidden="1" x14ac:dyDescent="0.3">
      <c r="A1300" s="114">
        <v>413570</v>
      </c>
      <c r="B1300" s="113" t="s">
        <v>245</v>
      </c>
      <c r="C1300" s="112">
        <f>VLOOKUP(A1300,cuc!$A$3:$H$2089,8,FALSE)</f>
        <v>0</v>
      </c>
      <c r="D1300" s="119"/>
      <c r="E1300" s="115"/>
    </row>
    <row r="1301" spans="1:5" hidden="1" x14ac:dyDescent="0.3">
      <c r="A1301" s="114">
        <v>413572</v>
      </c>
      <c r="B1301" s="113" t="s">
        <v>244</v>
      </c>
      <c r="C1301" s="112">
        <f>VLOOKUP(A1301,cuc!$A$3:$H$2089,8,FALSE)</f>
        <v>0</v>
      </c>
      <c r="D1301" s="119"/>
      <c r="E1301" s="115"/>
    </row>
    <row r="1302" spans="1:5" hidden="1" x14ac:dyDescent="0.3">
      <c r="A1302" s="114">
        <v>413595</v>
      </c>
      <c r="B1302" s="113" t="s">
        <v>243</v>
      </c>
      <c r="C1302" s="112">
        <f>VLOOKUP(A1302,cuc!$A$3:$H$2089,8,FALSE)</f>
        <v>0</v>
      </c>
      <c r="D1302" s="119"/>
      <c r="E1302" s="115"/>
    </row>
    <row r="1303" spans="1:5" hidden="1" x14ac:dyDescent="0.3">
      <c r="A1303" s="114">
        <v>414000</v>
      </c>
      <c r="B1303" s="113" t="s">
        <v>242</v>
      </c>
      <c r="C1303" s="112">
        <f>VLOOKUP(A1303,cuc!$A$3:$H$2089,8,FALSE)</f>
        <v>0</v>
      </c>
      <c r="D1303" s="119"/>
      <c r="E1303" s="115"/>
    </row>
    <row r="1304" spans="1:5" hidden="1" x14ac:dyDescent="0.3">
      <c r="A1304" s="114">
        <v>414005</v>
      </c>
      <c r="B1304" s="113" t="s">
        <v>241</v>
      </c>
      <c r="C1304" s="112">
        <f>VLOOKUP(A1304,cuc!$A$3:$H$2089,8,FALSE)</f>
        <v>0</v>
      </c>
      <c r="D1304" s="119"/>
      <c r="E1304" s="115"/>
    </row>
    <row r="1305" spans="1:5" hidden="1" x14ac:dyDescent="0.3">
      <c r="A1305" s="114">
        <v>414010</v>
      </c>
      <c r="B1305" s="113" t="s">
        <v>240</v>
      </c>
      <c r="C1305" s="112">
        <f>VLOOKUP(A1305,cuc!$A$3:$H$2089,8,FALSE)</f>
        <v>0</v>
      </c>
      <c r="D1305" s="119"/>
      <c r="E1305" s="115"/>
    </row>
    <row r="1306" spans="1:5" hidden="1" x14ac:dyDescent="0.3">
      <c r="A1306" s="114">
        <v>414015</v>
      </c>
      <c r="B1306" s="113" t="s">
        <v>239</v>
      </c>
      <c r="C1306" s="112">
        <f>VLOOKUP(A1306,cuc!$A$3:$H$2089,8,FALSE)</f>
        <v>0</v>
      </c>
      <c r="D1306" s="119"/>
      <c r="E1306" s="115"/>
    </row>
    <row r="1307" spans="1:5" hidden="1" x14ac:dyDescent="0.3">
      <c r="A1307" s="114">
        <v>414020</v>
      </c>
      <c r="B1307" s="113" t="s">
        <v>238</v>
      </c>
      <c r="C1307" s="112">
        <f>VLOOKUP(A1307,cuc!$A$3:$H$2089,8,FALSE)</f>
        <v>0</v>
      </c>
      <c r="D1307" s="119"/>
      <c r="E1307" s="115"/>
    </row>
    <row r="1308" spans="1:5" hidden="1" x14ac:dyDescent="0.3">
      <c r="A1308" s="114">
        <v>414095</v>
      </c>
      <c r="B1308" s="113" t="s">
        <v>221</v>
      </c>
      <c r="C1308" s="112">
        <f>VLOOKUP(A1308,cuc!$A$3:$H$2089,8,FALSE)</f>
        <v>0</v>
      </c>
      <c r="D1308" s="119"/>
      <c r="E1308" s="115"/>
    </row>
    <row r="1309" spans="1:5" hidden="1" x14ac:dyDescent="0.3">
      <c r="A1309" s="114">
        <v>414500</v>
      </c>
      <c r="B1309" s="113" t="s">
        <v>237</v>
      </c>
      <c r="C1309" s="112">
        <f>VLOOKUP(A1309,cuc!$A$3:$H$2089,8,FALSE)</f>
        <v>0</v>
      </c>
      <c r="D1309" s="119"/>
      <c r="E1309" s="115"/>
    </row>
    <row r="1310" spans="1:5" hidden="1" x14ac:dyDescent="0.3">
      <c r="A1310" s="114">
        <v>414505</v>
      </c>
      <c r="B1310" s="113" t="s">
        <v>236</v>
      </c>
      <c r="C1310" s="112">
        <f>VLOOKUP(A1310,cuc!$A$3:$H$2089,8,FALSE)</f>
        <v>0</v>
      </c>
      <c r="D1310" s="119"/>
      <c r="E1310" s="115"/>
    </row>
    <row r="1311" spans="1:5" hidden="1" x14ac:dyDescent="0.3">
      <c r="A1311" s="114">
        <v>414510</v>
      </c>
      <c r="B1311" s="113" t="s">
        <v>235</v>
      </c>
      <c r="C1311" s="112">
        <f>VLOOKUP(A1311,cuc!$A$3:$H$2089,8,FALSE)</f>
        <v>0</v>
      </c>
      <c r="D1311" s="119"/>
      <c r="E1311" s="115"/>
    </row>
    <row r="1312" spans="1:5" hidden="1" x14ac:dyDescent="0.3">
      <c r="A1312" s="114">
        <v>414515</v>
      </c>
      <c r="B1312" s="113" t="s">
        <v>234</v>
      </c>
      <c r="C1312" s="112">
        <f>VLOOKUP(A1312,cuc!$A$3:$H$2089,8,FALSE)</f>
        <v>0</v>
      </c>
      <c r="D1312" s="119"/>
      <c r="E1312" s="115"/>
    </row>
    <row r="1313" spans="1:5" hidden="1" x14ac:dyDescent="0.3">
      <c r="A1313" s="114">
        <v>414520</v>
      </c>
      <c r="B1313" s="113" t="s">
        <v>233</v>
      </c>
      <c r="C1313" s="112">
        <f>VLOOKUP(A1313,cuc!$A$3:$H$2089,8,FALSE)</f>
        <v>0</v>
      </c>
      <c r="D1313" s="119"/>
      <c r="E1313" s="115"/>
    </row>
    <row r="1314" spans="1:5" hidden="1" x14ac:dyDescent="0.3">
      <c r="A1314" s="114">
        <v>414525</v>
      </c>
      <c r="B1314" s="113" t="s">
        <v>232</v>
      </c>
      <c r="C1314" s="112">
        <f>VLOOKUP(A1314,cuc!$A$3:$H$2089,8,FALSE)</f>
        <v>0</v>
      </c>
      <c r="D1314" s="119"/>
      <c r="E1314" s="115"/>
    </row>
    <row r="1315" spans="1:5" hidden="1" x14ac:dyDescent="0.3">
      <c r="A1315" s="114">
        <v>414530</v>
      </c>
      <c r="B1315" s="113" t="s">
        <v>231</v>
      </c>
      <c r="C1315" s="112">
        <f>VLOOKUP(A1315,cuc!$A$3:$H$2089,8,FALSE)</f>
        <v>0</v>
      </c>
      <c r="D1315" s="119"/>
      <c r="E1315" s="115"/>
    </row>
    <row r="1316" spans="1:5" hidden="1" x14ac:dyDescent="0.3">
      <c r="A1316" s="114">
        <v>414535</v>
      </c>
      <c r="B1316" s="113" t="s">
        <v>230</v>
      </c>
      <c r="C1316" s="112">
        <f>VLOOKUP(A1316,cuc!$A$3:$H$2089,8,FALSE)</f>
        <v>0</v>
      </c>
      <c r="D1316" s="119"/>
      <c r="E1316" s="115"/>
    </row>
    <row r="1317" spans="1:5" hidden="1" x14ac:dyDescent="0.3">
      <c r="A1317" s="114">
        <v>414540</v>
      </c>
      <c r="B1317" s="113" t="s">
        <v>229</v>
      </c>
      <c r="C1317" s="112">
        <f>VLOOKUP(A1317,cuc!$A$3:$H$2089,8,FALSE)</f>
        <v>0</v>
      </c>
      <c r="D1317" s="119"/>
      <c r="E1317" s="115"/>
    </row>
    <row r="1318" spans="1:5" hidden="1" x14ac:dyDescent="0.3">
      <c r="A1318" s="114">
        <v>414545</v>
      </c>
      <c r="B1318" s="113" t="s">
        <v>228</v>
      </c>
      <c r="C1318" s="112">
        <f>VLOOKUP(A1318,cuc!$A$3:$H$2089,8,FALSE)</f>
        <v>0</v>
      </c>
      <c r="D1318" s="119"/>
      <c r="E1318" s="115"/>
    </row>
    <row r="1319" spans="1:5" hidden="1" x14ac:dyDescent="0.3">
      <c r="A1319" s="114">
        <v>414550</v>
      </c>
      <c r="B1319" s="113" t="s">
        <v>227</v>
      </c>
      <c r="C1319" s="112">
        <f>VLOOKUP(A1319,cuc!$A$3:$H$2089,8,FALSE)</f>
        <v>0</v>
      </c>
      <c r="D1319" s="119"/>
      <c r="E1319" s="115"/>
    </row>
    <row r="1320" spans="1:5" hidden="1" x14ac:dyDescent="0.3">
      <c r="A1320" s="114">
        <v>414555</v>
      </c>
      <c r="B1320" s="113" t="s">
        <v>226</v>
      </c>
      <c r="C1320" s="112">
        <f>VLOOKUP(A1320,cuc!$A$3:$H$2089,8,FALSE)</f>
        <v>0</v>
      </c>
      <c r="D1320" s="119"/>
      <c r="E1320" s="115"/>
    </row>
    <row r="1321" spans="1:5" hidden="1" x14ac:dyDescent="0.3">
      <c r="A1321" s="114">
        <v>414560</v>
      </c>
      <c r="B1321" s="113" t="s">
        <v>225</v>
      </c>
      <c r="C1321" s="112">
        <f>VLOOKUP(A1321,cuc!$A$3:$H$2089,8,FALSE)</f>
        <v>0</v>
      </c>
      <c r="D1321" s="119"/>
      <c r="E1321" s="115"/>
    </row>
    <row r="1322" spans="1:5" hidden="1" x14ac:dyDescent="0.3">
      <c r="A1322" s="114">
        <v>414570</v>
      </c>
      <c r="B1322" s="113" t="s">
        <v>224</v>
      </c>
      <c r="C1322" s="112">
        <f>VLOOKUP(A1322,cuc!$A$3:$H$2089,8,FALSE)</f>
        <v>0</v>
      </c>
      <c r="D1322" s="119"/>
      <c r="E1322" s="115"/>
    </row>
    <row r="1323" spans="1:5" hidden="1" x14ac:dyDescent="0.3">
      <c r="A1323" s="114">
        <v>414575</v>
      </c>
      <c r="B1323" s="113" t="s">
        <v>223</v>
      </c>
      <c r="C1323" s="112">
        <f>VLOOKUP(A1323,cuc!$A$3:$H$2089,8,FALSE)</f>
        <v>0</v>
      </c>
      <c r="D1323" s="119"/>
      <c r="E1323" s="115"/>
    </row>
    <row r="1324" spans="1:5" hidden="1" x14ac:dyDescent="0.3">
      <c r="A1324" s="114">
        <v>414580</v>
      </c>
      <c r="B1324" s="113" t="s">
        <v>222</v>
      </c>
      <c r="C1324" s="112">
        <f>VLOOKUP(A1324,cuc!$A$3:$H$2089,8,FALSE)</f>
        <v>0</v>
      </c>
      <c r="D1324" s="119"/>
      <c r="E1324" s="115"/>
    </row>
    <row r="1325" spans="1:5" hidden="1" x14ac:dyDescent="0.3">
      <c r="A1325" s="114">
        <v>414595</v>
      </c>
      <c r="B1325" s="113" t="s">
        <v>221</v>
      </c>
      <c r="C1325" s="112">
        <f>VLOOKUP(A1325,cuc!$A$3:$H$2089,8,FALSE)</f>
        <v>0</v>
      </c>
      <c r="D1325" s="119"/>
      <c r="E1325" s="115"/>
    </row>
    <row r="1326" spans="1:5" hidden="1" x14ac:dyDescent="0.3">
      <c r="A1326" s="114">
        <v>414700</v>
      </c>
      <c r="B1326" s="113" t="s">
        <v>767</v>
      </c>
      <c r="C1326" s="112">
        <f>VLOOKUP(A1326,cuc!$A$3:$H$2089,8,FALSE)</f>
        <v>0</v>
      </c>
      <c r="D1326" s="119"/>
      <c r="E1326" s="115"/>
    </row>
    <row r="1327" spans="1:5" hidden="1" x14ac:dyDescent="0.3">
      <c r="A1327" s="114">
        <v>414705</v>
      </c>
      <c r="B1327" s="113" t="s">
        <v>766</v>
      </c>
      <c r="C1327" s="112">
        <f>VLOOKUP(A1327,cuc!$A$3:$H$2089,8,FALSE)</f>
        <v>0</v>
      </c>
      <c r="D1327" s="119"/>
      <c r="E1327" s="115"/>
    </row>
    <row r="1328" spans="1:5" hidden="1" x14ac:dyDescent="0.3">
      <c r="A1328" s="114">
        <v>414710</v>
      </c>
      <c r="B1328" s="113" t="s">
        <v>765</v>
      </c>
      <c r="C1328" s="112">
        <f>VLOOKUP(A1328,cuc!$A$3:$H$2089,8,FALSE)</f>
        <v>0</v>
      </c>
      <c r="D1328" s="119"/>
      <c r="E1328" s="115"/>
    </row>
    <row r="1329" spans="1:5" x14ac:dyDescent="0.3">
      <c r="A1329" s="114">
        <v>415000</v>
      </c>
      <c r="B1329" s="113" t="s">
        <v>764</v>
      </c>
      <c r="C1329" s="112">
        <f>VLOOKUP(A1329,cuc!$A$3:$H$2089,8,FALSE)</f>
        <v>23808347317.25</v>
      </c>
      <c r="D1329" s="119"/>
      <c r="E1329" s="115"/>
    </row>
    <row r="1330" spans="1:5" hidden="1" x14ac:dyDescent="0.3">
      <c r="A1330" s="114">
        <v>415005</v>
      </c>
      <c r="B1330" s="113" t="s">
        <v>763</v>
      </c>
      <c r="C1330" s="112">
        <f>VLOOKUP(A1330,cuc!$A$3:$H$2089,8,FALSE)</f>
        <v>0</v>
      </c>
      <c r="D1330" s="119"/>
      <c r="E1330" s="115"/>
    </row>
    <row r="1331" spans="1:5" hidden="1" x14ac:dyDescent="0.3">
      <c r="A1331" s="114">
        <v>415006</v>
      </c>
      <c r="B1331" s="113" t="s">
        <v>587</v>
      </c>
      <c r="C1331" s="112">
        <f>VLOOKUP(A1331,cuc!$A$3:$H$2089,8,FALSE)</f>
        <v>0</v>
      </c>
      <c r="D1331" s="119"/>
      <c r="E1331" s="115"/>
    </row>
    <row r="1332" spans="1:5" x14ac:dyDescent="0.3">
      <c r="A1332" s="114">
        <v>415010</v>
      </c>
      <c r="B1332" s="113" t="s">
        <v>762</v>
      </c>
      <c r="C1332" s="112">
        <f>VLOOKUP(A1332,cuc!$A$3:$H$2089,8,FALSE)</f>
        <v>23542391839.25</v>
      </c>
      <c r="D1332" s="119"/>
      <c r="E1332" s="115"/>
    </row>
    <row r="1333" spans="1:5" hidden="1" x14ac:dyDescent="0.3">
      <c r="A1333" s="114">
        <v>415011</v>
      </c>
      <c r="B1333" s="113" t="s">
        <v>590</v>
      </c>
      <c r="C1333" s="112">
        <f>VLOOKUP(A1333,cuc!$A$3:$H$2089,8,FALSE)</f>
        <v>0</v>
      </c>
      <c r="D1333" s="119"/>
      <c r="E1333" s="115"/>
    </row>
    <row r="1334" spans="1:5" hidden="1" x14ac:dyDescent="0.3">
      <c r="A1334" s="114">
        <v>415015</v>
      </c>
      <c r="B1334" s="113" t="s">
        <v>761</v>
      </c>
      <c r="C1334" s="112">
        <f>VLOOKUP(A1334,cuc!$A$3:$H$2089,8,FALSE)</f>
        <v>0</v>
      </c>
      <c r="D1334" s="119"/>
      <c r="E1334" s="115"/>
    </row>
    <row r="1335" spans="1:5" hidden="1" x14ac:dyDescent="0.3">
      <c r="A1335" s="114">
        <v>415016</v>
      </c>
      <c r="B1335" s="113" t="s">
        <v>580</v>
      </c>
      <c r="C1335" s="112">
        <f>VLOOKUP(A1335,cuc!$A$3:$H$2089,8,FALSE)</f>
        <v>0</v>
      </c>
      <c r="D1335" s="119"/>
      <c r="E1335" s="115"/>
    </row>
    <row r="1336" spans="1:5" hidden="1" x14ac:dyDescent="0.3">
      <c r="A1336" s="114">
        <v>415020</v>
      </c>
      <c r="B1336" s="113" t="s">
        <v>760</v>
      </c>
      <c r="C1336" s="112">
        <f>VLOOKUP(A1336,cuc!$A$3:$H$2089,8,FALSE)</f>
        <v>0</v>
      </c>
      <c r="D1336" s="119"/>
      <c r="E1336" s="115"/>
    </row>
    <row r="1337" spans="1:5" hidden="1" x14ac:dyDescent="0.3">
      <c r="A1337" s="114">
        <v>415021</v>
      </c>
      <c r="B1337" s="113" t="s">
        <v>589</v>
      </c>
      <c r="C1337" s="112">
        <f>VLOOKUP(A1337,cuc!$A$3:$H$2089,8,FALSE)</f>
        <v>0</v>
      </c>
      <c r="D1337" s="119"/>
      <c r="E1337" s="115"/>
    </row>
    <row r="1338" spans="1:5" hidden="1" x14ac:dyDescent="0.3">
      <c r="A1338" s="114">
        <v>415025</v>
      </c>
      <c r="B1338" s="113" t="s">
        <v>759</v>
      </c>
      <c r="C1338" s="112">
        <f>VLOOKUP(A1338,cuc!$A$3:$H$2089,8,FALSE)</f>
        <v>0</v>
      </c>
      <c r="D1338" s="119"/>
      <c r="E1338" s="115"/>
    </row>
    <row r="1339" spans="1:5" hidden="1" x14ac:dyDescent="0.3">
      <c r="A1339" s="114">
        <v>415026</v>
      </c>
      <c r="B1339" s="113" t="s">
        <v>588</v>
      </c>
      <c r="C1339" s="112">
        <f>VLOOKUP(A1339,cuc!$A$3:$H$2089,8,FALSE)</f>
        <v>0</v>
      </c>
      <c r="D1339" s="119"/>
      <c r="E1339" s="115"/>
    </row>
    <row r="1340" spans="1:5" hidden="1" x14ac:dyDescent="0.3">
      <c r="A1340" s="114">
        <v>415030</v>
      </c>
      <c r="B1340" s="113" t="s">
        <v>758</v>
      </c>
      <c r="C1340" s="112">
        <f>VLOOKUP(A1340,cuc!$A$3:$H$2089,8,FALSE)</f>
        <v>0</v>
      </c>
      <c r="D1340" s="119"/>
      <c r="E1340" s="115"/>
    </row>
    <row r="1341" spans="1:5" hidden="1" x14ac:dyDescent="0.3">
      <c r="A1341" s="114">
        <v>415035</v>
      </c>
      <c r="B1341" s="113" t="s">
        <v>757</v>
      </c>
      <c r="C1341" s="112">
        <f>VLOOKUP(A1341,cuc!$A$3:$H$2089,8,FALSE)</f>
        <v>0</v>
      </c>
      <c r="D1341" s="119"/>
      <c r="E1341" s="115"/>
    </row>
    <row r="1342" spans="1:5" x14ac:dyDescent="0.3">
      <c r="A1342" s="114">
        <v>415040</v>
      </c>
      <c r="B1342" s="113" t="s">
        <v>756</v>
      </c>
      <c r="C1342" s="112">
        <f>VLOOKUP(A1342,cuc!$A$3:$H$2089,8,FALSE)</f>
        <v>265955478</v>
      </c>
      <c r="D1342" s="119"/>
      <c r="E1342" s="115"/>
    </row>
    <row r="1343" spans="1:5" hidden="1" x14ac:dyDescent="0.3">
      <c r="A1343" s="114">
        <v>415045</v>
      </c>
      <c r="B1343" s="113" t="s">
        <v>755</v>
      </c>
      <c r="C1343" s="112">
        <f>VLOOKUP(A1343,cuc!$A$3:$H$2089,8,FALSE)</f>
        <v>0</v>
      </c>
      <c r="D1343" s="119"/>
      <c r="E1343" s="115"/>
    </row>
    <row r="1344" spans="1:5" hidden="1" x14ac:dyDescent="0.3">
      <c r="A1344" s="114">
        <v>415050</v>
      </c>
      <c r="B1344" s="113" t="s">
        <v>754</v>
      </c>
      <c r="C1344" s="112">
        <f>VLOOKUP(A1344,cuc!$A$3:$H$2089,8,FALSE)</f>
        <v>0</v>
      </c>
      <c r="D1344" s="119"/>
      <c r="E1344" s="115"/>
    </row>
    <row r="1345" spans="1:5" hidden="1" x14ac:dyDescent="0.3">
      <c r="A1345" s="114">
        <v>415055</v>
      </c>
      <c r="B1345" s="113" t="s">
        <v>753</v>
      </c>
      <c r="C1345" s="112">
        <f>VLOOKUP(A1345,cuc!$A$3:$H$2089,8,FALSE)</f>
        <v>0</v>
      </c>
      <c r="D1345" s="119"/>
      <c r="E1345" s="115"/>
    </row>
    <row r="1346" spans="1:5" hidden="1" x14ac:dyDescent="0.3">
      <c r="A1346" s="114">
        <v>415060</v>
      </c>
      <c r="B1346" s="113" t="s">
        <v>752</v>
      </c>
      <c r="C1346" s="112">
        <f>VLOOKUP(A1346,cuc!$A$3:$H$2089,8,FALSE)</f>
        <v>0</v>
      </c>
      <c r="D1346" s="119"/>
      <c r="E1346" s="115"/>
    </row>
    <row r="1347" spans="1:5" hidden="1" x14ac:dyDescent="0.3">
      <c r="A1347" s="114">
        <v>415500</v>
      </c>
      <c r="B1347" s="113" t="s">
        <v>751</v>
      </c>
      <c r="C1347" s="112">
        <f>VLOOKUP(A1347,cuc!$A$3:$H$2089,8,FALSE)</f>
        <v>0</v>
      </c>
      <c r="D1347" s="119"/>
      <c r="E1347" s="115"/>
    </row>
    <row r="1348" spans="1:5" hidden="1" x14ac:dyDescent="0.3">
      <c r="A1348" s="114">
        <v>416000</v>
      </c>
      <c r="B1348" s="113" t="s">
        <v>750</v>
      </c>
      <c r="C1348" s="112">
        <f>VLOOKUP(A1348,cuc!$A$3:$H$2089,8,FALSE)</f>
        <v>0</v>
      </c>
      <c r="D1348" s="119"/>
      <c r="E1348" s="115"/>
    </row>
    <row r="1349" spans="1:5" hidden="1" x14ac:dyDescent="0.3">
      <c r="A1349" s="114">
        <v>416500</v>
      </c>
      <c r="B1349" s="113" t="s">
        <v>749</v>
      </c>
      <c r="C1349" s="112">
        <f>VLOOKUP(A1349,cuc!$A$3:$H$2089,8,FALSE)</f>
        <v>0</v>
      </c>
      <c r="D1349" s="119"/>
      <c r="E1349" s="115"/>
    </row>
    <row r="1350" spans="1:5" hidden="1" x14ac:dyDescent="0.3">
      <c r="A1350" s="114">
        <v>417000</v>
      </c>
      <c r="B1350" s="113" t="s">
        <v>748</v>
      </c>
      <c r="C1350" s="112">
        <f>VLOOKUP(A1350,cuc!$A$3:$H$2089,8,FALSE)</f>
        <v>0</v>
      </c>
      <c r="D1350" s="119"/>
      <c r="E1350" s="115"/>
    </row>
    <row r="1351" spans="1:5" hidden="1" x14ac:dyDescent="0.3">
      <c r="A1351" s="114">
        <v>417500</v>
      </c>
      <c r="B1351" s="113" t="s">
        <v>747</v>
      </c>
      <c r="C1351" s="112">
        <f>VLOOKUP(A1351,cuc!$A$3:$H$2089,8,FALSE)</f>
        <v>0</v>
      </c>
      <c r="D1351" s="119"/>
      <c r="E1351" s="115"/>
    </row>
    <row r="1352" spans="1:5" x14ac:dyDescent="0.3">
      <c r="A1352" s="114">
        <v>420000</v>
      </c>
      <c r="B1352" s="113" t="s">
        <v>746</v>
      </c>
      <c r="C1352" s="112">
        <f>VLOOKUP(A1352,cuc!$A$3:$H$2089,8,FALSE)</f>
        <v>740602174.26999998</v>
      </c>
      <c r="D1352" s="119"/>
      <c r="E1352" s="115"/>
    </row>
    <row r="1353" spans="1:5" hidden="1" x14ac:dyDescent="0.3">
      <c r="A1353" s="114">
        <v>420500</v>
      </c>
      <c r="B1353" s="113" t="s">
        <v>745</v>
      </c>
      <c r="C1353" s="112">
        <f>VLOOKUP(A1353,cuc!$A$3:$H$2089,8,FALSE)</f>
        <v>0</v>
      </c>
      <c r="D1353" s="119"/>
      <c r="E1353" s="115"/>
    </row>
    <row r="1354" spans="1:5" hidden="1" x14ac:dyDescent="0.3">
      <c r="A1354" s="114">
        <v>420505</v>
      </c>
      <c r="B1354" s="113" t="s">
        <v>546</v>
      </c>
      <c r="C1354" s="112">
        <f>VLOOKUP(A1354,cuc!$A$3:$H$2089,8,FALSE)</f>
        <v>0</v>
      </c>
      <c r="D1354" s="119"/>
      <c r="E1354" s="115"/>
    </row>
    <row r="1355" spans="1:5" hidden="1" x14ac:dyDescent="0.3">
      <c r="A1355" s="114">
        <v>420510</v>
      </c>
      <c r="B1355" s="113" t="s">
        <v>545</v>
      </c>
      <c r="C1355" s="112">
        <f>VLOOKUP(A1355,cuc!$A$3:$H$2089,8,FALSE)</f>
        <v>0</v>
      </c>
      <c r="D1355" s="119"/>
      <c r="E1355" s="115"/>
    </row>
    <row r="1356" spans="1:5" hidden="1" x14ac:dyDescent="0.3">
      <c r="A1356" s="114">
        <v>420515</v>
      </c>
      <c r="B1356" s="113" t="s">
        <v>639</v>
      </c>
      <c r="C1356" s="112">
        <f>VLOOKUP(A1356,cuc!$A$3:$H$2089,8,FALSE)</f>
        <v>0</v>
      </c>
      <c r="D1356" s="119"/>
      <c r="E1356" s="115"/>
    </row>
    <row r="1357" spans="1:5" hidden="1" x14ac:dyDescent="0.3">
      <c r="A1357" s="114">
        <v>420520</v>
      </c>
      <c r="B1357" s="113" t="s">
        <v>543</v>
      </c>
      <c r="C1357" s="112">
        <f>VLOOKUP(A1357,cuc!$A$3:$H$2089,8,FALSE)</f>
        <v>0</v>
      </c>
      <c r="D1357" s="119"/>
      <c r="E1357" s="115"/>
    </row>
    <row r="1358" spans="1:5" hidden="1" x14ac:dyDescent="0.3">
      <c r="A1358" s="114">
        <v>420525</v>
      </c>
      <c r="B1358" s="113" t="s">
        <v>542</v>
      </c>
      <c r="C1358" s="112">
        <f>VLOOKUP(A1358,cuc!$A$3:$H$2089,8,FALSE)</f>
        <v>0</v>
      </c>
      <c r="D1358" s="119"/>
      <c r="E1358" s="115"/>
    </row>
    <row r="1359" spans="1:5" hidden="1" x14ac:dyDescent="0.3">
      <c r="A1359" s="114">
        <v>420530</v>
      </c>
      <c r="B1359" s="113" t="s">
        <v>638</v>
      </c>
      <c r="C1359" s="112">
        <f>VLOOKUP(A1359,cuc!$A$3:$H$2089,8,FALSE)</f>
        <v>0</v>
      </c>
      <c r="D1359" s="119"/>
      <c r="E1359" s="115"/>
    </row>
    <row r="1360" spans="1:5" hidden="1" x14ac:dyDescent="0.3">
      <c r="A1360" s="114">
        <v>420535</v>
      </c>
      <c r="B1360" s="113" t="s">
        <v>637</v>
      </c>
      <c r="C1360" s="112">
        <f>VLOOKUP(A1360,cuc!$A$3:$H$2089,8,FALSE)</f>
        <v>0</v>
      </c>
      <c r="D1360" s="119"/>
      <c r="E1360" s="115"/>
    </row>
    <row r="1361" spans="1:5" hidden="1" x14ac:dyDescent="0.3">
      <c r="A1361" s="114">
        <v>420540</v>
      </c>
      <c r="B1361" s="113" t="s">
        <v>540</v>
      </c>
      <c r="C1361" s="112">
        <f>VLOOKUP(A1361,cuc!$A$3:$H$2089,8,FALSE)</f>
        <v>0</v>
      </c>
      <c r="D1361" s="119"/>
      <c r="E1361" s="115"/>
    </row>
    <row r="1362" spans="1:5" hidden="1" x14ac:dyDescent="0.3">
      <c r="A1362" s="114">
        <v>420545</v>
      </c>
      <c r="B1362" s="113" t="s">
        <v>539</v>
      </c>
      <c r="C1362" s="112">
        <f>VLOOKUP(A1362,cuc!$A$3:$H$2089,8,FALSE)</f>
        <v>0</v>
      </c>
      <c r="D1362" s="119"/>
      <c r="E1362" s="115"/>
    </row>
    <row r="1363" spans="1:5" hidden="1" x14ac:dyDescent="0.3">
      <c r="A1363" s="114">
        <v>420550</v>
      </c>
      <c r="B1363" s="113" t="s">
        <v>538</v>
      </c>
      <c r="C1363" s="112">
        <f>VLOOKUP(A1363,cuc!$A$3:$H$2089,8,FALSE)</f>
        <v>0</v>
      </c>
      <c r="D1363" s="119"/>
      <c r="E1363" s="115"/>
    </row>
    <row r="1364" spans="1:5" hidden="1" x14ac:dyDescent="0.3">
      <c r="A1364" s="114">
        <v>420551</v>
      </c>
      <c r="B1364" s="113" t="s">
        <v>537</v>
      </c>
      <c r="C1364" s="112">
        <f>VLOOKUP(A1364,cuc!$A$3:$H$2089,8,FALSE)</f>
        <v>0</v>
      </c>
      <c r="D1364" s="119"/>
      <c r="E1364" s="115"/>
    </row>
    <row r="1365" spans="1:5" hidden="1" x14ac:dyDescent="0.3">
      <c r="A1365" s="114">
        <v>420552</v>
      </c>
      <c r="B1365" s="113" t="s">
        <v>536</v>
      </c>
      <c r="C1365" s="112">
        <f>VLOOKUP(A1365,cuc!$A$3:$H$2089,8,FALSE)</f>
        <v>0</v>
      </c>
      <c r="D1365" s="119"/>
      <c r="E1365" s="115"/>
    </row>
    <row r="1366" spans="1:5" hidden="1" x14ac:dyDescent="0.3">
      <c r="A1366" s="114">
        <v>420555</v>
      </c>
      <c r="B1366" s="113" t="s">
        <v>165</v>
      </c>
      <c r="C1366" s="112">
        <f>VLOOKUP(A1366,cuc!$A$3:$H$2089,8,FALSE)</f>
        <v>0</v>
      </c>
      <c r="D1366" s="119"/>
      <c r="E1366" s="115"/>
    </row>
    <row r="1367" spans="1:5" hidden="1" x14ac:dyDescent="0.3">
      <c r="A1367" s="114">
        <v>420560</v>
      </c>
      <c r="B1367" s="113" t="s">
        <v>164</v>
      </c>
      <c r="C1367" s="112">
        <f>VLOOKUP(A1367,cuc!$A$3:$H$2089,8,FALSE)</f>
        <v>0</v>
      </c>
      <c r="D1367" s="119"/>
      <c r="E1367" s="115"/>
    </row>
    <row r="1368" spans="1:5" hidden="1" x14ac:dyDescent="0.3">
      <c r="A1368" s="114">
        <v>420565</v>
      </c>
      <c r="B1368" s="113" t="s">
        <v>516</v>
      </c>
      <c r="C1368" s="112">
        <f>VLOOKUP(A1368,cuc!$A$3:$H$2089,8,FALSE)</f>
        <v>0</v>
      </c>
      <c r="D1368" s="119"/>
      <c r="E1368" s="115"/>
    </row>
    <row r="1369" spans="1:5" hidden="1" x14ac:dyDescent="0.3">
      <c r="A1369" s="114">
        <v>420570</v>
      </c>
      <c r="B1369" s="113" t="s">
        <v>515</v>
      </c>
      <c r="C1369" s="112">
        <f>VLOOKUP(A1369,cuc!$A$3:$H$2089,8,FALSE)</f>
        <v>0</v>
      </c>
      <c r="D1369" s="119"/>
      <c r="E1369" s="115"/>
    </row>
    <row r="1370" spans="1:5" hidden="1" x14ac:dyDescent="0.3">
      <c r="A1370" s="114">
        <v>420595</v>
      </c>
      <c r="B1370" s="113" t="s">
        <v>514</v>
      </c>
      <c r="C1370" s="112">
        <f>VLOOKUP(A1370,cuc!$A$3:$H$2089,8,FALSE)</f>
        <v>0</v>
      </c>
      <c r="D1370" s="119"/>
      <c r="E1370" s="115"/>
    </row>
    <row r="1371" spans="1:5" hidden="1" x14ac:dyDescent="0.3">
      <c r="A1371" s="114">
        <v>421000</v>
      </c>
      <c r="B1371" s="113" t="s">
        <v>744</v>
      </c>
      <c r="C1371" s="112">
        <f>VLOOKUP(A1371,cuc!$A$3:$H$2089,8,FALSE)</f>
        <v>0</v>
      </c>
      <c r="D1371" s="119"/>
      <c r="E1371" s="115"/>
    </row>
    <row r="1372" spans="1:5" hidden="1" x14ac:dyDescent="0.3">
      <c r="A1372" s="114">
        <v>421005</v>
      </c>
      <c r="B1372" s="113" t="s">
        <v>743</v>
      </c>
      <c r="C1372" s="112">
        <f>VLOOKUP(A1372,cuc!$A$3:$H$2089,8,FALSE)</f>
        <v>0</v>
      </c>
      <c r="D1372" s="119"/>
      <c r="E1372" s="115"/>
    </row>
    <row r="1373" spans="1:5" hidden="1" x14ac:dyDescent="0.3">
      <c r="A1373" s="114">
        <v>421010</v>
      </c>
      <c r="B1373" s="113" t="s">
        <v>742</v>
      </c>
      <c r="C1373" s="112">
        <f>VLOOKUP(A1373,cuc!$A$3:$H$2089,8,FALSE)</f>
        <v>0</v>
      </c>
      <c r="D1373" s="119"/>
      <c r="E1373" s="115"/>
    </row>
    <row r="1374" spans="1:5" hidden="1" x14ac:dyDescent="0.3">
      <c r="A1374" s="114">
        <v>421015</v>
      </c>
      <c r="B1374" s="113" t="s">
        <v>546</v>
      </c>
      <c r="C1374" s="112">
        <f>VLOOKUP(A1374,cuc!$A$3:$H$2089,8,FALSE)</f>
        <v>0</v>
      </c>
      <c r="D1374" s="119"/>
      <c r="E1374" s="115"/>
    </row>
    <row r="1375" spans="1:5" hidden="1" x14ac:dyDescent="0.3">
      <c r="A1375" s="114">
        <v>421020</v>
      </c>
      <c r="B1375" s="113" t="s">
        <v>741</v>
      </c>
      <c r="C1375" s="112">
        <f>VLOOKUP(A1375,cuc!$A$3:$H$2089,8,FALSE)</f>
        <v>0</v>
      </c>
      <c r="D1375" s="119"/>
      <c r="E1375" s="115"/>
    </row>
    <row r="1376" spans="1:5" hidden="1" x14ac:dyDescent="0.3">
      <c r="A1376" s="114">
        <v>421025</v>
      </c>
      <c r="B1376" s="113" t="s">
        <v>740</v>
      </c>
      <c r="C1376" s="112">
        <f>VLOOKUP(A1376,cuc!$A$3:$H$2089,8,FALSE)</f>
        <v>0</v>
      </c>
      <c r="D1376" s="119"/>
      <c r="E1376" s="115"/>
    </row>
    <row r="1377" spans="1:5" hidden="1" x14ac:dyDescent="0.3">
      <c r="A1377" s="114">
        <v>421030</v>
      </c>
      <c r="B1377" s="113" t="s">
        <v>739</v>
      </c>
      <c r="C1377" s="112">
        <f>VLOOKUP(A1377,cuc!$A$3:$H$2089,8,FALSE)</f>
        <v>0</v>
      </c>
      <c r="D1377" s="119"/>
      <c r="E1377" s="115"/>
    </row>
    <row r="1378" spans="1:5" hidden="1" x14ac:dyDescent="0.3">
      <c r="A1378" s="114">
        <v>421035</v>
      </c>
      <c r="B1378" s="113" t="s">
        <v>738</v>
      </c>
      <c r="C1378" s="112">
        <f>VLOOKUP(A1378,cuc!$A$3:$H$2089,8,FALSE)</f>
        <v>0</v>
      </c>
      <c r="D1378" s="119"/>
      <c r="E1378" s="115"/>
    </row>
    <row r="1379" spans="1:5" hidden="1" x14ac:dyDescent="0.3">
      <c r="A1379" s="114">
        <v>421036</v>
      </c>
      <c r="B1379" s="113" t="s">
        <v>537</v>
      </c>
      <c r="C1379" s="112">
        <f>VLOOKUP(A1379,cuc!$A$3:$H$2089,8,FALSE)</f>
        <v>0</v>
      </c>
      <c r="D1379" s="119"/>
      <c r="E1379" s="115"/>
    </row>
    <row r="1380" spans="1:5" hidden="1" x14ac:dyDescent="0.3">
      <c r="A1380" s="114">
        <v>421037</v>
      </c>
      <c r="B1380" s="113" t="s">
        <v>536</v>
      </c>
      <c r="C1380" s="112">
        <f>VLOOKUP(A1380,cuc!$A$3:$H$2089,8,FALSE)</f>
        <v>0</v>
      </c>
      <c r="D1380" s="119"/>
      <c r="E1380" s="115"/>
    </row>
    <row r="1381" spans="1:5" hidden="1" x14ac:dyDescent="0.3">
      <c r="A1381" s="114">
        <v>421038</v>
      </c>
      <c r="B1381" s="113" t="s">
        <v>592</v>
      </c>
      <c r="C1381" s="112">
        <f>VLOOKUP(A1381,cuc!$A$3:$H$2089,8,FALSE)</f>
        <v>0</v>
      </c>
      <c r="D1381" s="119"/>
      <c r="E1381" s="115"/>
    </row>
    <row r="1382" spans="1:5" x14ac:dyDescent="0.3">
      <c r="A1382" s="114">
        <v>422000</v>
      </c>
      <c r="B1382" s="113" t="s">
        <v>737</v>
      </c>
      <c r="C1382" s="112">
        <f>VLOOKUP(A1382,cuc!$A$3:$H$2089,8,FALSE)</f>
        <v>122245620.89</v>
      </c>
      <c r="D1382" s="119"/>
      <c r="E1382" s="115"/>
    </row>
    <row r="1383" spans="1:5" x14ac:dyDescent="0.3">
      <c r="A1383" s="114">
        <v>422004</v>
      </c>
      <c r="B1383" s="113" t="s">
        <v>736</v>
      </c>
      <c r="C1383" s="112">
        <f>VLOOKUP(A1383,cuc!$A$3:$H$2089,8,FALSE)</f>
        <v>122245620.89</v>
      </c>
      <c r="D1383" s="119"/>
      <c r="E1383" s="115"/>
    </row>
    <row r="1384" spans="1:5" hidden="1" x14ac:dyDescent="0.3">
      <c r="A1384" s="114">
        <v>422005</v>
      </c>
      <c r="B1384" s="113" t="s">
        <v>607</v>
      </c>
      <c r="C1384" s="112">
        <f>VLOOKUP(A1384,cuc!$A$3:$H$2089,8,FALSE)</f>
        <v>0</v>
      </c>
      <c r="D1384" s="119"/>
      <c r="E1384" s="115"/>
    </row>
    <row r="1385" spans="1:5" hidden="1" x14ac:dyDescent="0.3">
      <c r="A1385" s="114">
        <v>422010</v>
      </c>
      <c r="B1385" s="113" t="s">
        <v>735</v>
      </c>
      <c r="C1385" s="112">
        <f>VLOOKUP(A1385,cuc!$A$3:$H$2089,8,FALSE)</f>
        <v>0</v>
      </c>
      <c r="D1385" s="119"/>
      <c r="E1385" s="115"/>
    </row>
    <row r="1386" spans="1:5" hidden="1" x14ac:dyDescent="0.3">
      <c r="A1386" s="114">
        <v>422015</v>
      </c>
      <c r="B1386" s="113" t="s">
        <v>734</v>
      </c>
      <c r="C1386" s="112">
        <f>VLOOKUP(A1386,cuc!$A$3:$H$2089,8,FALSE)</f>
        <v>0</v>
      </c>
      <c r="D1386" s="119"/>
      <c r="E1386" s="115"/>
    </row>
    <row r="1387" spans="1:5" x14ac:dyDescent="0.3">
      <c r="A1387" s="114">
        <v>422500</v>
      </c>
      <c r="B1387" s="113" t="s">
        <v>733</v>
      </c>
      <c r="C1387" s="112">
        <f>VLOOKUP(A1387,cuc!$A$3:$H$2089,8,FALSE)</f>
        <v>553639341</v>
      </c>
      <c r="D1387" s="119"/>
      <c r="E1387" s="115"/>
    </row>
    <row r="1388" spans="1:5" hidden="1" x14ac:dyDescent="0.3">
      <c r="A1388" s="114">
        <v>422501</v>
      </c>
      <c r="B1388" s="113" t="s">
        <v>732</v>
      </c>
      <c r="C1388" s="112">
        <f>VLOOKUP(A1388,cuc!$A$3:$H$2089,8,FALSE)</f>
        <v>0</v>
      </c>
      <c r="D1388" s="119"/>
      <c r="E1388" s="115"/>
    </row>
    <row r="1389" spans="1:5" hidden="1" x14ac:dyDescent="0.3">
      <c r="A1389" s="114">
        <v>422502</v>
      </c>
      <c r="B1389" s="113" t="s">
        <v>731</v>
      </c>
      <c r="C1389" s="112">
        <f>VLOOKUP(A1389,cuc!$A$3:$H$2089,8,FALSE)</f>
        <v>0</v>
      </c>
      <c r="D1389" s="119"/>
      <c r="E1389" s="115"/>
    </row>
    <row r="1390" spans="1:5" hidden="1" x14ac:dyDescent="0.3">
      <c r="A1390" s="114">
        <v>422503</v>
      </c>
      <c r="B1390" s="113" t="s">
        <v>730</v>
      </c>
      <c r="C1390" s="112">
        <f>VLOOKUP(A1390,cuc!$A$3:$H$2089,8,FALSE)</f>
        <v>0</v>
      </c>
      <c r="D1390" s="119"/>
      <c r="E1390" s="115"/>
    </row>
    <row r="1391" spans="1:5" hidden="1" x14ac:dyDescent="0.3">
      <c r="A1391" s="114">
        <v>422504</v>
      </c>
      <c r="B1391" s="113" t="s">
        <v>729</v>
      </c>
      <c r="C1391" s="112">
        <f>VLOOKUP(A1391,cuc!$A$3:$H$2089,8,FALSE)</f>
        <v>0</v>
      </c>
      <c r="D1391" s="119"/>
      <c r="E1391" s="115"/>
    </row>
    <row r="1392" spans="1:5" hidden="1" x14ac:dyDescent="0.3">
      <c r="A1392" s="114">
        <v>422505</v>
      </c>
      <c r="B1392" s="113" t="s">
        <v>636</v>
      </c>
      <c r="C1392" s="112">
        <f>VLOOKUP(A1392,cuc!$A$3:$H$2089,8,FALSE)</f>
        <v>0</v>
      </c>
      <c r="D1392" s="119"/>
      <c r="E1392" s="115"/>
    </row>
    <row r="1393" spans="1:5" hidden="1" x14ac:dyDescent="0.3">
      <c r="A1393" s="114">
        <v>422506</v>
      </c>
      <c r="B1393" s="113" t="s">
        <v>635</v>
      </c>
      <c r="C1393" s="112">
        <f>VLOOKUP(A1393,cuc!$A$3:$H$2089,8,FALSE)</f>
        <v>0</v>
      </c>
      <c r="D1393" s="119"/>
      <c r="E1393" s="115"/>
    </row>
    <row r="1394" spans="1:5" hidden="1" x14ac:dyDescent="0.3">
      <c r="A1394" s="114">
        <v>422507</v>
      </c>
      <c r="B1394" s="113" t="s">
        <v>728</v>
      </c>
      <c r="C1394" s="112">
        <f>VLOOKUP(A1394,cuc!$A$3:$H$2089,8,FALSE)</f>
        <v>0</v>
      </c>
      <c r="D1394" s="119"/>
      <c r="E1394" s="115"/>
    </row>
    <row r="1395" spans="1:5" hidden="1" x14ac:dyDescent="0.3">
      <c r="A1395" s="114">
        <v>422508</v>
      </c>
      <c r="B1395" s="113" t="s">
        <v>727</v>
      </c>
      <c r="C1395" s="112">
        <f>VLOOKUP(A1395,cuc!$A$3:$H$2089,8,FALSE)</f>
        <v>0</v>
      </c>
      <c r="D1395" s="119"/>
      <c r="E1395" s="115"/>
    </row>
    <row r="1396" spans="1:5" hidden="1" x14ac:dyDescent="0.3">
      <c r="A1396" s="114">
        <v>422509</v>
      </c>
      <c r="B1396" s="113" t="s">
        <v>726</v>
      </c>
      <c r="C1396" s="112">
        <f>VLOOKUP(A1396,cuc!$A$3:$H$2089,8,FALSE)</f>
        <v>0</v>
      </c>
      <c r="D1396" s="119"/>
      <c r="E1396" s="115"/>
    </row>
    <row r="1397" spans="1:5" hidden="1" x14ac:dyDescent="0.3">
      <c r="A1397" s="114">
        <v>422510</v>
      </c>
      <c r="B1397" s="113" t="s">
        <v>725</v>
      </c>
      <c r="C1397" s="112">
        <f>VLOOKUP(A1397,cuc!$A$3:$H$2089,8,FALSE)</f>
        <v>0</v>
      </c>
      <c r="D1397" s="119"/>
      <c r="E1397" s="115"/>
    </row>
    <row r="1398" spans="1:5" hidden="1" x14ac:dyDescent="0.3">
      <c r="A1398" s="114">
        <v>422511</v>
      </c>
      <c r="B1398" s="113" t="s">
        <v>724</v>
      </c>
      <c r="C1398" s="112">
        <f>VLOOKUP(A1398,cuc!$A$3:$H$2089,8,FALSE)</f>
        <v>0</v>
      </c>
      <c r="D1398" s="119"/>
      <c r="E1398" s="115"/>
    </row>
    <row r="1399" spans="1:5" x14ac:dyDescent="0.3">
      <c r="A1399" s="114">
        <v>422512</v>
      </c>
      <c r="B1399" s="113" t="s">
        <v>723</v>
      </c>
      <c r="C1399" s="112">
        <f>VLOOKUP(A1399,cuc!$A$3:$H$2089,8,FALSE)</f>
        <v>339011796</v>
      </c>
      <c r="D1399" s="119"/>
      <c r="E1399" s="115"/>
    </row>
    <row r="1400" spans="1:5" hidden="1" x14ac:dyDescent="0.3">
      <c r="A1400" s="114">
        <v>422513</v>
      </c>
      <c r="B1400" s="113" t="s">
        <v>722</v>
      </c>
      <c r="C1400" s="112">
        <f>VLOOKUP(A1400,cuc!$A$3:$H$2089,8,FALSE)</f>
        <v>0</v>
      </c>
      <c r="D1400" s="119"/>
      <c r="E1400" s="115"/>
    </row>
    <row r="1401" spans="1:5" x14ac:dyDescent="0.3">
      <c r="A1401" s="114">
        <v>422514</v>
      </c>
      <c r="B1401" s="113" t="s">
        <v>721</v>
      </c>
      <c r="C1401" s="112">
        <f>VLOOKUP(A1401,cuc!$A$3:$H$2089,8,FALSE)</f>
        <v>148201653</v>
      </c>
      <c r="D1401" s="119"/>
      <c r="E1401" s="115"/>
    </row>
    <row r="1402" spans="1:5" hidden="1" x14ac:dyDescent="0.3">
      <c r="A1402" s="114">
        <v>422515</v>
      </c>
      <c r="B1402" s="113" t="s">
        <v>720</v>
      </c>
      <c r="C1402" s="112">
        <f>VLOOKUP(A1402,cuc!$A$3:$H$2089,8,FALSE)</f>
        <v>0</v>
      </c>
      <c r="D1402" s="119"/>
      <c r="E1402" s="115"/>
    </row>
    <row r="1403" spans="1:5" hidden="1" x14ac:dyDescent="0.3">
      <c r="A1403" s="114">
        <v>422516</v>
      </c>
      <c r="B1403" s="113" t="s">
        <v>719</v>
      </c>
      <c r="C1403" s="112">
        <f>VLOOKUP(A1403,cuc!$A$3:$H$2089,8,FALSE)</f>
        <v>0</v>
      </c>
      <c r="D1403" s="119"/>
      <c r="E1403" s="115"/>
    </row>
    <row r="1404" spans="1:5" hidden="1" x14ac:dyDescent="0.3">
      <c r="A1404" s="114">
        <v>422517</v>
      </c>
      <c r="B1404" s="113" t="s">
        <v>718</v>
      </c>
      <c r="C1404" s="112">
        <f>VLOOKUP(A1404,cuc!$A$3:$H$2089,8,FALSE)</f>
        <v>0</v>
      </c>
      <c r="D1404" s="119"/>
      <c r="E1404" s="115"/>
    </row>
    <row r="1405" spans="1:5" hidden="1" x14ac:dyDescent="0.3">
      <c r="A1405" s="114">
        <v>422518</v>
      </c>
      <c r="B1405" s="113" t="s">
        <v>717</v>
      </c>
      <c r="C1405" s="112">
        <f>VLOOKUP(A1405,cuc!$A$3:$H$2089,8,FALSE)</f>
        <v>0</v>
      </c>
      <c r="D1405" s="119"/>
      <c r="E1405" s="115"/>
    </row>
    <row r="1406" spans="1:5" hidden="1" x14ac:dyDescent="0.3">
      <c r="A1406" s="114">
        <v>422519</v>
      </c>
      <c r="B1406" s="113" t="s">
        <v>716</v>
      </c>
      <c r="C1406" s="112">
        <f>VLOOKUP(A1406,cuc!$A$3:$H$2089,8,FALSE)</f>
        <v>0</v>
      </c>
      <c r="D1406" s="119"/>
      <c r="E1406" s="115"/>
    </row>
    <row r="1407" spans="1:5" hidden="1" x14ac:dyDescent="0.3">
      <c r="A1407" s="114">
        <v>422520</v>
      </c>
      <c r="B1407" s="113" t="s">
        <v>715</v>
      </c>
      <c r="C1407" s="112">
        <f>VLOOKUP(A1407,cuc!$A$3:$H$2089,8,FALSE)</f>
        <v>0</v>
      </c>
      <c r="D1407" s="119"/>
      <c r="E1407" s="115"/>
    </row>
    <row r="1408" spans="1:5" hidden="1" x14ac:dyDescent="0.3">
      <c r="A1408" s="114">
        <v>422521</v>
      </c>
      <c r="B1408" s="113" t="s">
        <v>714</v>
      </c>
      <c r="C1408" s="112">
        <f>VLOOKUP(A1408,cuc!$A$3:$H$2089,8,FALSE)</f>
        <v>0</v>
      </c>
      <c r="D1408" s="119"/>
      <c r="E1408" s="115"/>
    </row>
    <row r="1409" spans="1:5" hidden="1" x14ac:dyDescent="0.3">
      <c r="A1409" s="114">
        <v>422522</v>
      </c>
      <c r="B1409" s="113" t="s">
        <v>713</v>
      </c>
      <c r="C1409" s="112">
        <f>VLOOKUP(A1409,cuc!$A$3:$H$2089,8,FALSE)</f>
        <v>0</v>
      </c>
      <c r="D1409" s="119"/>
      <c r="E1409" s="115"/>
    </row>
    <row r="1410" spans="1:5" hidden="1" x14ac:dyDescent="0.3">
      <c r="A1410" s="114">
        <v>422523</v>
      </c>
      <c r="B1410" s="113" t="s">
        <v>712</v>
      </c>
      <c r="C1410" s="112">
        <f>VLOOKUP(A1410,cuc!$A$3:$H$2089,8,FALSE)</f>
        <v>0</v>
      </c>
      <c r="D1410" s="119"/>
      <c r="E1410" s="115"/>
    </row>
    <row r="1411" spans="1:5" hidden="1" x14ac:dyDescent="0.3">
      <c r="A1411" s="114">
        <v>422524</v>
      </c>
      <c r="B1411" s="113" t="s">
        <v>711</v>
      </c>
      <c r="C1411" s="112">
        <f>VLOOKUP(A1411,cuc!$A$3:$H$2089,8,FALSE)</f>
        <v>0</v>
      </c>
      <c r="D1411" s="119"/>
      <c r="E1411" s="115"/>
    </row>
    <row r="1412" spans="1:5" hidden="1" x14ac:dyDescent="0.3">
      <c r="A1412" s="114">
        <v>422525</v>
      </c>
      <c r="B1412" s="113" t="s">
        <v>710</v>
      </c>
      <c r="C1412" s="112">
        <f>VLOOKUP(A1412,cuc!$A$3:$H$2089,8,FALSE)</f>
        <v>0</v>
      </c>
      <c r="D1412" s="119"/>
      <c r="E1412" s="115"/>
    </row>
    <row r="1413" spans="1:5" hidden="1" x14ac:dyDescent="0.3">
      <c r="A1413" s="114">
        <v>422526</v>
      </c>
      <c r="B1413" s="113" t="s">
        <v>709</v>
      </c>
      <c r="C1413" s="112">
        <f>VLOOKUP(A1413,cuc!$A$3:$H$2089,8,FALSE)</f>
        <v>0</v>
      </c>
      <c r="D1413" s="119"/>
      <c r="E1413" s="115"/>
    </row>
    <row r="1414" spans="1:5" hidden="1" x14ac:dyDescent="0.3">
      <c r="A1414" s="114">
        <v>422527</v>
      </c>
      <c r="B1414" s="113" t="s">
        <v>708</v>
      </c>
      <c r="C1414" s="112">
        <f>VLOOKUP(A1414,cuc!$A$3:$H$2089,8,FALSE)</f>
        <v>0</v>
      </c>
      <c r="D1414" s="119"/>
      <c r="E1414" s="115"/>
    </row>
    <row r="1415" spans="1:5" hidden="1" x14ac:dyDescent="0.3">
      <c r="A1415" s="114">
        <v>422528</v>
      </c>
      <c r="B1415" s="113" t="s">
        <v>707</v>
      </c>
      <c r="C1415" s="112">
        <f>VLOOKUP(A1415,cuc!$A$3:$H$2089,8,FALSE)</f>
        <v>0</v>
      </c>
      <c r="D1415" s="119"/>
      <c r="E1415" s="115"/>
    </row>
    <row r="1416" spans="1:5" hidden="1" x14ac:dyDescent="0.3">
      <c r="A1416" s="114">
        <v>422529</v>
      </c>
      <c r="B1416" s="113" t="s">
        <v>706</v>
      </c>
      <c r="C1416" s="112">
        <f>VLOOKUP(A1416,cuc!$A$3:$H$2089,8,FALSE)</f>
        <v>0</v>
      </c>
      <c r="D1416" s="119"/>
      <c r="E1416" s="115"/>
    </row>
    <row r="1417" spans="1:5" hidden="1" x14ac:dyDescent="0.3">
      <c r="A1417" s="114">
        <v>422530</v>
      </c>
      <c r="B1417" s="113" t="s">
        <v>705</v>
      </c>
      <c r="C1417" s="112">
        <f>VLOOKUP(A1417,cuc!$A$3:$H$2089,8,FALSE)</f>
        <v>0</v>
      </c>
      <c r="D1417" s="119"/>
      <c r="E1417" s="115"/>
    </row>
    <row r="1418" spans="1:5" hidden="1" x14ac:dyDescent="0.3">
      <c r="A1418" s="114">
        <v>422531</v>
      </c>
      <c r="B1418" s="113" t="s">
        <v>704</v>
      </c>
      <c r="C1418" s="112">
        <f>VLOOKUP(A1418,cuc!$A$3:$H$2089,8,FALSE)</f>
        <v>0</v>
      </c>
      <c r="D1418" s="119"/>
      <c r="E1418" s="115"/>
    </row>
    <row r="1419" spans="1:5" hidden="1" x14ac:dyDescent="0.3">
      <c r="A1419" s="114">
        <v>422532</v>
      </c>
      <c r="B1419" s="113" t="s">
        <v>703</v>
      </c>
      <c r="C1419" s="112">
        <f>VLOOKUP(A1419,cuc!$A$3:$H$2089,8,FALSE)</f>
        <v>0</v>
      </c>
      <c r="D1419" s="119"/>
      <c r="E1419" s="115"/>
    </row>
    <row r="1420" spans="1:5" hidden="1" x14ac:dyDescent="0.3">
      <c r="A1420" s="114">
        <v>422533</v>
      </c>
      <c r="B1420" s="113" t="s">
        <v>702</v>
      </c>
      <c r="C1420" s="112">
        <f>VLOOKUP(A1420,cuc!$A$3:$H$2089,8,FALSE)</f>
        <v>0</v>
      </c>
      <c r="D1420" s="119"/>
      <c r="E1420" s="115"/>
    </row>
    <row r="1421" spans="1:5" hidden="1" x14ac:dyDescent="0.3">
      <c r="A1421" s="114">
        <v>422534</v>
      </c>
      <c r="B1421" s="113" t="s">
        <v>701</v>
      </c>
      <c r="C1421" s="112">
        <f>VLOOKUP(A1421,cuc!$A$3:$H$2089,8,FALSE)</f>
        <v>0</v>
      </c>
      <c r="D1421" s="119"/>
      <c r="E1421" s="115"/>
    </row>
    <row r="1422" spans="1:5" hidden="1" x14ac:dyDescent="0.3">
      <c r="A1422" s="114">
        <v>422535</v>
      </c>
      <c r="B1422" s="113" t="s">
        <v>700</v>
      </c>
      <c r="C1422" s="112">
        <f>VLOOKUP(A1422,cuc!$A$3:$H$2089,8,FALSE)</f>
        <v>0</v>
      </c>
      <c r="D1422" s="119"/>
      <c r="E1422" s="115"/>
    </row>
    <row r="1423" spans="1:5" hidden="1" x14ac:dyDescent="0.3">
      <c r="A1423" s="114">
        <v>422536</v>
      </c>
      <c r="B1423" s="113" t="s">
        <v>699</v>
      </c>
      <c r="C1423" s="112">
        <f>VLOOKUP(A1423,cuc!$A$3:$H$2089,8,FALSE)</f>
        <v>0</v>
      </c>
      <c r="D1423" s="119"/>
      <c r="E1423" s="115"/>
    </row>
    <row r="1424" spans="1:5" hidden="1" x14ac:dyDescent="0.3">
      <c r="A1424" s="114">
        <v>422537</v>
      </c>
      <c r="B1424" s="113" t="s">
        <v>698</v>
      </c>
      <c r="C1424" s="112">
        <f>VLOOKUP(A1424,cuc!$A$3:$H$2089,8,FALSE)</f>
        <v>0</v>
      </c>
      <c r="D1424" s="119"/>
      <c r="E1424" s="115"/>
    </row>
    <row r="1425" spans="1:5" hidden="1" x14ac:dyDescent="0.3">
      <c r="A1425" s="114">
        <v>422538</v>
      </c>
      <c r="B1425" s="113" t="s">
        <v>697</v>
      </c>
      <c r="C1425" s="112">
        <f>VLOOKUP(A1425,cuc!$A$3:$H$2089,8,FALSE)</f>
        <v>0</v>
      </c>
      <c r="D1425" s="119"/>
      <c r="E1425" s="115"/>
    </row>
    <row r="1426" spans="1:5" hidden="1" x14ac:dyDescent="0.3">
      <c r="A1426" s="114">
        <v>422539</v>
      </c>
      <c r="B1426" s="113" t="s">
        <v>696</v>
      </c>
      <c r="C1426" s="112">
        <f>VLOOKUP(A1426,cuc!$A$3:$H$2089,8,FALSE)</f>
        <v>0</v>
      </c>
      <c r="D1426" s="119"/>
      <c r="E1426" s="115"/>
    </row>
    <row r="1427" spans="1:5" x14ac:dyDescent="0.3">
      <c r="A1427" s="114">
        <v>422540</v>
      </c>
      <c r="B1427" s="113" t="s">
        <v>695</v>
      </c>
      <c r="C1427" s="112">
        <f>VLOOKUP(A1427,cuc!$A$3:$H$2089,8,FALSE)</f>
        <v>66425892</v>
      </c>
      <c r="D1427" s="119"/>
      <c r="E1427" s="115"/>
    </row>
    <row r="1428" spans="1:5" hidden="1" x14ac:dyDescent="0.3">
      <c r="A1428" s="114">
        <v>422541</v>
      </c>
      <c r="B1428" s="113" t="s">
        <v>694</v>
      </c>
      <c r="C1428" s="112">
        <f>VLOOKUP(A1428,cuc!$A$3:$H$2089,8,FALSE)</f>
        <v>0</v>
      </c>
      <c r="D1428" s="119"/>
      <c r="E1428" s="115"/>
    </row>
    <row r="1429" spans="1:5" hidden="1" x14ac:dyDescent="0.3">
      <c r="A1429" s="114">
        <v>422542</v>
      </c>
      <c r="B1429" s="113" t="s">
        <v>693</v>
      </c>
      <c r="C1429" s="112">
        <f>VLOOKUP(A1429,cuc!$A$3:$H$2089,8,FALSE)</f>
        <v>0</v>
      </c>
      <c r="D1429" s="119"/>
      <c r="E1429" s="115"/>
    </row>
    <row r="1430" spans="1:5" hidden="1" x14ac:dyDescent="0.3">
      <c r="A1430" s="114">
        <v>422543</v>
      </c>
      <c r="B1430" s="113" t="s">
        <v>692</v>
      </c>
      <c r="C1430" s="112">
        <f>VLOOKUP(A1430,cuc!$A$3:$H$2089,8,FALSE)</f>
        <v>0</v>
      </c>
      <c r="D1430" s="119"/>
      <c r="E1430" s="115"/>
    </row>
    <row r="1431" spans="1:5" hidden="1" x14ac:dyDescent="0.3">
      <c r="A1431" s="114">
        <v>422544</v>
      </c>
      <c r="B1431" s="113" t="s">
        <v>691</v>
      </c>
      <c r="C1431" s="112">
        <f>VLOOKUP(A1431,cuc!$A$3:$H$2089,8,FALSE)</f>
        <v>0</v>
      </c>
      <c r="D1431" s="119"/>
      <c r="E1431" s="115"/>
    </row>
    <row r="1432" spans="1:5" hidden="1" x14ac:dyDescent="0.3">
      <c r="A1432" s="114">
        <v>422545</v>
      </c>
      <c r="B1432" s="113" t="s">
        <v>690</v>
      </c>
      <c r="C1432" s="112">
        <f>VLOOKUP(A1432,cuc!$A$3:$H$2089,8,FALSE)</f>
        <v>0</v>
      </c>
      <c r="D1432" s="119"/>
      <c r="E1432" s="115"/>
    </row>
    <row r="1433" spans="1:5" hidden="1" x14ac:dyDescent="0.3">
      <c r="A1433" s="114">
        <v>422546</v>
      </c>
      <c r="B1433" s="113" t="s">
        <v>689</v>
      </c>
      <c r="C1433" s="112">
        <f>VLOOKUP(A1433,cuc!$A$3:$H$2089,8,FALSE)</f>
        <v>0</v>
      </c>
      <c r="D1433" s="119"/>
      <c r="E1433" s="115"/>
    </row>
    <row r="1434" spans="1:5" hidden="1" x14ac:dyDescent="0.3">
      <c r="A1434" s="114">
        <v>422547</v>
      </c>
      <c r="B1434" s="113" t="s">
        <v>537</v>
      </c>
      <c r="C1434" s="112">
        <f>VLOOKUP(A1434,cuc!$A$3:$H$2089,8,FALSE)</f>
        <v>0</v>
      </c>
      <c r="D1434" s="119"/>
      <c r="E1434" s="115"/>
    </row>
    <row r="1435" spans="1:5" hidden="1" x14ac:dyDescent="0.3">
      <c r="A1435" s="114">
        <v>422548</v>
      </c>
      <c r="B1435" s="113" t="s">
        <v>536</v>
      </c>
      <c r="C1435" s="112">
        <f>VLOOKUP(A1435,cuc!$A$3:$H$2089,8,FALSE)</f>
        <v>0</v>
      </c>
      <c r="D1435" s="119"/>
      <c r="E1435" s="115"/>
    </row>
    <row r="1436" spans="1:5" x14ac:dyDescent="0.3">
      <c r="A1436" s="114">
        <v>423000</v>
      </c>
      <c r="B1436" s="113" t="s">
        <v>688</v>
      </c>
      <c r="C1436" s="112">
        <f>VLOOKUP(A1436,cuc!$A$3:$H$2089,8,FALSE)</f>
        <v>15790306</v>
      </c>
      <c r="D1436" s="119"/>
      <c r="E1436" s="115"/>
    </row>
    <row r="1437" spans="1:5" x14ac:dyDescent="0.3">
      <c r="A1437" s="114">
        <v>423005</v>
      </c>
      <c r="B1437" s="113" t="s">
        <v>687</v>
      </c>
      <c r="C1437" s="112">
        <f>VLOOKUP(A1437,cuc!$A$3:$H$2089,8,FALSE)</f>
        <v>15790306</v>
      </c>
      <c r="D1437" s="119"/>
      <c r="E1437" s="115"/>
    </row>
    <row r="1438" spans="1:5" hidden="1" x14ac:dyDescent="0.3">
      <c r="A1438" s="114">
        <v>423010</v>
      </c>
      <c r="B1438" s="113" t="s">
        <v>686</v>
      </c>
      <c r="C1438" s="112">
        <f>VLOOKUP(A1438,cuc!$A$3:$H$2089,8,FALSE)</f>
        <v>0</v>
      </c>
      <c r="D1438" s="119"/>
      <c r="E1438" s="115"/>
    </row>
    <row r="1439" spans="1:5" hidden="1" x14ac:dyDescent="0.3">
      <c r="A1439" s="114">
        <v>423095</v>
      </c>
      <c r="B1439" s="113" t="s">
        <v>213</v>
      </c>
      <c r="C1439" s="112">
        <f>VLOOKUP(A1439,cuc!$A$3:$H$2089,8,FALSE)</f>
        <v>0</v>
      </c>
      <c r="D1439" s="119"/>
      <c r="E1439" s="115"/>
    </row>
    <row r="1440" spans="1:5" hidden="1" x14ac:dyDescent="0.3">
      <c r="A1440" s="114">
        <v>423500</v>
      </c>
      <c r="B1440" s="113" t="s">
        <v>685</v>
      </c>
      <c r="C1440" s="112">
        <f>VLOOKUP(A1440,cuc!$A$3:$H$2089,8,FALSE)</f>
        <v>0</v>
      </c>
      <c r="D1440" s="119"/>
      <c r="E1440" s="115"/>
    </row>
    <row r="1441" spans="1:5" hidden="1" x14ac:dyDescent="0.3">
      <c r="A1441" s="114">
        <v>423505</v>
      </c>
      <c r="B1441" s="113" t="s">
        <v>512</v>
      </c>
      <c r="C1441" s="112">
        <f>VLOOKUP(A1441,cuc!$A$3:$H$2089,8,FALSE)</f>
        <v>0</v>
      </c>
      <c r="D1441" s="119"/>
      <c r="E1441" s="115"/>
    </row>
    <row r="1442" spans="1:5" hidden="1" x14ac:dyDescent="0.3">
      <c r="A1442" s="114">
        <v>423510</v>
      </c>
      <c r="B1442" s="113" t="s">
        <v>511</v>
      </c>
      <c r="C1442" s="112">
        <f>VLOOKUP(A1442,cuc!$A$3:$H$2089,8,FALSE)</f>
        <v>0</v>
      </c>
      <c r="D1442" s="119"/>
      <c r="E1442" s="115"/>
    </row>
    <row r="1443" spans="1:5" hidden="1" x14ac:dyDescent="0.3">
      <c r="A1443" s="114">
        <v>423515</v>
      </c>
      <c r="B1443" s="113" t="s">
        <v>510</v>
      </c>
      <c r="C1443" s="112">
        <f>VLOOKUP(A1443,cuc!$A$3:$H$2089,8,FALSE)</f>
        <v>0</v>
      </c>
      <c r="D1443" s="119"/>
      <c r="E1443" s="115"/>
    </row>
    <row r="1444" spans="1:5" hidden="1" x14ac:dyDescent="0.3">
      <c r="A1444" s="114">
        <v>423520</v>
      </c>
      <c r="B1444" s="113" t="s">
        <v>684</v>
      </c>
      <c r="C1444" s="112">
        <f>VLOOKUP(A1444,cuc!$A$3:$H$2089,8,FALSE)</f>
        <v>0</v>
      </c>
      <c r="D1444" s="119"/>
      <c r="E1444" s="115"/>
    </row>
    <row r="1445" spans="1:5" hidden="1" x14ac:dyDescent="0.3">
      <c r="A1445" s="114">
        <v>423600</v>
      </c>
      <c r="B1445" s="113" t="s">
        <v>683</v>
      </c>
      <c r="C1445" s="112">
        <f>VLOOKUP(A1445,cuc!$A$3:$H$2089,8,FALSE)</f>
        <v>0</v>
      </c>
      <c r="D1445" s="119"/>
      <c r="E1445" s="115"/>
    </row>
    <row r="1446" spans="1:5" hidden="1" x14ac:dyDescent="0.3">
      <c r="A1446" s="114">
        <v>423605</v>
      </c>
      <c r="B1446" s="113" t="s">
        <v>508</v>
      </c>
      <c r="C1446" s="112">
        <f>VLOOKUP(A1446,cuc!$A$3:$H$2089,8,FALSE)</f>
        <v>0</v>
      </c>
      <c r="D1446" s="119"/>
      <c r="E1446" s="115"/>
    </row>
    <row r="1447" spans="1:5" hidden="1" x14ac:dyDescent="0.3">
      <c r="A1447" s="114">
        <v>423610</v>
      </c>
      <c r="B1447" s="113" t="s">
        <v>507</v>
      </c>
      <c r="C1447" s="112">
        <f>VLOOKUP(A1447,cuc!$A$3:$H$2089,8,FALSE)</f>
        <v>0</v>
      </c>
      <c r="D1447" s="119"/>
      <c r="E1447" s="115"/>
    </row>
    <row r="1448" spans="1:5" hidden="1" x14ac:dyDescent="0.3">
      <c r="A1448" s="114">
        <v>423615</v>
      </c>
      <c r="B1448" s="113" t="s">
        <v>506</v>
      </c>
      <c r="C1448" s="112">
        <f>VLOOKUP(A1448,cuc!$A$3:$H$2089,8,FALSE)</f>
        <v>0</v>
      </c>
      <c r="D1448" s="119"/>
      <c r="E1448" s="115"/>
    </row>
    <row r="1449" spans="1:5" hidden="1" x14ac:dyDescent="0.3">
      <c r="A1449" s="114">
        <v>423620</v>
      </c>
      <c r="B1449" s="113" t="s">
        <v>682</v>
      </c>
      <c r="C1449" s="112">
        <f>VLOOKUP(A1449,cuc!$A$3:$H$2089,8,FALSE)</f>
        <v>0</v>
      </c>
      <c r="D1449" s="119"/>
      <c r="E1449" s="115"/>
    </row>
    <row r="1450" spans="1:5" x14ac:dyDescent="0.3">
      <c r="A1450" s="114">
        <v>424000</v>
      </c>
      <c r="B1450" s="113" t="s">
        <v>681</v>
      </c>
      <c r="C1450" s="112">
        <f>VLOOKUP(A1450,cuc!$A$3:$H$2089,8,FALSE)</f>
        <v>48926906.380000003</v>
      </c>
      <c r="D1450" s="119"/>
      <c r="E1450" s="115"/>
    </row>
    <row r="1451" spans="1:5" hidden="1" x14ac:dyDescent="0.3">
      <c r="A1451" s="114">
        <v>424005</v>
      </c>
      <c r="B1451" s="113" t="s">
        <v>680</v>
      </c>
      <c r="C1451" s="112">
        <f>VLOOKUP(A1451,cuc!$A$3:$H$2089,8,FALSE)</f>
        <v>0</v>
      </c>
      <c r="D1451" s="119"/>
      <c r="E1451" s="115"/>
    </row>
    <row r="1452" spans="1:5" hidden="1" x14ac:dyDescent="0.3">
      <c r="A1452" s="114">
        <v>424010</v>
      </c>
      <c r="B1452" s="113" t="s">
        <v>679</v>
      </c>
      <c r="C1452" s="112">
        <f>VLOOKUP(A1452,cuc!$A$3:$H$2089,8,FALSE)</f>
        <v>0</v>
      </c>
      <c r="D1452" s="119"/>
      <c r="E1452" s="115"/>
    </row>
    <row r="1453" spans="1:5" hidden="1" x14ac:dyDescent="0.3">
      <c r="A1453" s="114">
        <v>424015</v>
      </c>
      <c r="B1453" s="113" t="s">
        <v>678</v>
      </c>
      <c r="C1453" s="112">
        <f>VLOOKUP(A1453,cuc!$A$3:$H$2089,8,FALSE)</f>
        <v>0</v>
      </c>
      <c r="D1453" s="119"/>
      <c r="E1453" s="115"/>
    </row>
    <row r="1454" spans="1:5" hidden="1" x14ac:dyDescent="0.3">
      <c r="A1454" s="114">
        <v>424020</v>
      </c>
      <c r="B1454" s="113" t="s">
        <v>677</v>
      </c>
      <c r="C1454" s="112">
        <f>VLOOKUP(A1454,cuc!$A$3:$H$2089,8,FALSE)</f>
        <v>0</v>
      </c>
      <c r="D1454" s="119"/>
      <c r="E1454" s="115"/>
    </row>
    <row r="1455" spans="1:5" hidden="1" x14ac:dyDescent="0.3">
      <c r="A1455" s="114">
        <v>424025</v>
      </c>
      <c r="B1455" s="113" t="s">
        <v>676</v>
      </c>
      <c r="C1455" s="112">
        <f>VLOOKUP(A1455,cuc!$A$3:$H$2089,8,FALSE)</f>
        <v>0</v>
      </c>
      <c r="D1455" s="119"/>
      <c r="E1455" s="115"/>
    </row>
    <row r="1456" spans="1:5" hidden="1" x14ac:dyDescent="0.3">
      <c r="A1456" s="114">
        <v>424030</v>
      </c>
      <c r="B1456" s="113" t="s">
        <v>675</v>
      </c>
      <c r="C1456" s="112">
        <f>VLOOKUP(A1456,cuc!$A$3:$H$2089,8,FALSE)</f>
        <v>0</v>
      </c>
      <c r="D1456" s="119"/>
      <c r="E1456" s="115"/>
    </row>
    <row r="1457" spans="1:5" hidden="1" x14ac:dyDescent="0.3">
      <c r="A1457" s="114">
        <v>424035</v>
      </c>
      <c r="B1457" s="113" t="s">
        <v>674</v>
      </c>
      <c r="C1457" s="112">
        <f>VLOOKUP(A1457,cuc!$A$3:$H$2089,8,FALSE)</f>
        <v>0</v>
      </c>
      <c r="D1457" s="119"/>
      <c r="E1457" s="115"/>
    </row>
    <row r="1458" spans="1:5" hidden="1" x14ac:dyDescent="0.3">
      <c r="A1458" s="114">
        <v>424040</v>
      </c>
      <c r="B1458" s="113" t="s">
        <v>673</v>
      </c>
      <c r="C1458" s="112">
        <f>VLOOKUP(A1458,cuc!$A$3:$H$2089,8,FALSE)</f>
        <v>0</v>
      </c>
      <c r="D1458" s="119"/>
      <c r="E1458" s="115"/>
    </row>
    <row r="1459" spans="1:5" hidden="1" x14ac:dyDescent="0.3">
      <c r="A1459" s="114">
        <v>424045</v>
      </c>
      <c r="B1459" s="113" t="s">
        <v>672</v>
      </c>
      <c r="C1459" s="112">
        <f>VLOOKUP(A1459,cuc!$A$3:$H$2089,8,FALSE)</f>
        <v>0</v>
      </c>
      <c r="D1459" s="119"/>
      <c r="E1459" s="115"/>
    </row>
    <row r="1460" spans="1:5" hidden="1" x14ac:dyDescent="0.3">
      <c r="A1460" s="114">
        <v>424050</v>
      </c>
      <c r="B1460" s="113" t="s">
        <v>671</v>
      </c>
      <c r="C1460" s="112">
        <f>VLOOKUP(A1460,cuc!$A$3:$H$2089,8,FALSE)</f>
        <v>0</v>
      </c>
      <c r="D1460" s="119"/>
      <c r="E1460" s="115"/>
    </row>
    <row r="1461" spans="1:5" hidden="1" x14ac:dyDescent="0.3">
      <c r="A1461" s="114">
        <v>424055</v>
      </c>
      <c r="B1461" s="113" t="s">
        <v>670</v>
      </c>
      <c r="C1461" s="112">
        <f>VLOOKUP(A1461,cuc!$A$3:$H$2089,8,FALSE)</f>
        <v>0</v>
      </c>
      <c r="D1461" s="119"/>
      <c r="E1461" s="115"/>
    </row>
    <row r="1462" spans="1:5" hidden="1" x14ac:dyDescent="0.3">
      <c r="A1462" s="114">
        <v>424060</v>
      </c>
      <c r="B1462" s="113" t="s">
        <v>669</v>
      </c>
      <c r="C1462" s="112">
        <f>VLOOKUP(A1462,cuc!$A$3:$H$2089,8,FALSE)</f>
        <v>0</v>
      </c>
      <c r="D1462" s="119"/>
      <c r="E1462" s="115"/>
    </row>
    <row r="1463" spans="1:5" hidden="1" x14ac:dyDescent="0.3">
      <c r="A1463" s="114">
        <v>424065</v>
      </c>
      <c r="B1463" s="113" t="s">
        <v>668</v>
      </c>
      <c r="C1463" s="112">
        <f>VLOOKUP(A1463,cuc!$A$3:$H$2089,8,FALSE)</f>
        <v>0</v>
      </c>
      <c r="D1463" s="119"/>
      <c r="E1463" s="115"/>
    </row>
    <row r="1464" spans="1:5" hidden="1" x14ac:dyDescent="0.3">
      <c r="A1464" s="114">
        <v>424070</v>
      </c>
      <c r="B1464" s="113" t="s">
        <v>667</v>
      </c>
      <c r="C1464" s="112">
        <f>VLOOKUP(A1464,cuc!$A$3:$H$2089,8,FALSE)</f>
        <v>0</v>
      </c>
      <c r="D1464" s="119"/>
      <c r="E1464" s="115"/>
    </row>
    <row r="1465" spans="1:5" hidden="1" x14ac:dyDescent="0.3">
      <c r="A1465" s="114">
        <v>424075</v>
      </c>
      <c r="B1465" s="113" t="s">
        <v>666</v>
      </c>
      <c r="C1465" s="112">
        <f>VLOOKUP(A1465,cuc!$A$3:$H$2089,8,FALSE)</f>
        <v>0</v>
      </c>
      <c r="D1465" s="119"/>
      <c r="E1465" s="115"/>
    </row>
    <row r="1466" spans="1:5" hidden="1" x14ac:dyDescent="0.3">
      <c r="A1466" s="114">
        <v>424080</v>
      </c>
      <c r="B1466" s="113" t="s">
        <v>665</v>
      </c>
      <c r="C1466" s="112">
        <f>VLOOKUP(A1466,cuc!$A$3:$H$2089,8,FALSE)</f>
        <v>0</v>
      </c>
      <c r="D1466" s="119"/>
      <c r="E1466" s="115"/>
    </row>
    <row r="1467" spans="1:5" hidden="1" x14ac:dyDescent="0.3">
      <c r="A1467" s="114">
        <v>424085</v>
      </c>
      <c r="B1467" s="113" t="s">
        <v>664</v>
      </c>
      <c r="C1467" s="112">
        <f>VLOOKUP(A1467,cuc!$A$3:$H$2089,8,FALSE)</f>
        <v>0</v>
      </c>
      <c r="D1467" s="119"/>
      <c r="E1467" s="115"/>
    </row>
    <row r="1468" spans="1:5" x14ac:dyDescent="0.3">
      <c r="A1468" s="114">
        <v>424090</v>
      </c>
      <c r="B1468" s="113" t="s">
        <v>213</v>
      </c>
      <c r="C1468" s="112">
        <f>VLOOKUP(A1468,cuc!$A$3:$H$2089,8,FALSE)</f>
        <v>48926906.380000003</v>
      </c>
      <c r="D1468" s="119"/>
      <c r="E1468" s="115"/>
    </row>
    <row r="1469" spans="1:5" hidden="1" x14ac:dyDescent="0.3">
      <c r="A1469" s="114">
        <v>424500</v>
      </c>
      <c r="B1469" s="113" t="s">
        <v>663</v>
      </c>
      <c r="C1469" s="112">
        <f>VLOOKUP(A1469,cuc!$A$3:$H$2089,8,FALSE)</f>
        <v>0</v>
      </c>
      <c r="D1469" s="119"/>
      <c r="E1469" s="115"/>
    </row>
    <row r="1470" spans="1:5" hidden="1" x14ac:dyDescent="0.3">
      <c r="A1470" s="114">
        <v>424505</v>
      </c>
      <c r="B1470" s="113" t="s">
        <v>662</v>
      </c>
      <c r="C1470" s="112">
        <f>VLOOKUP(A1470,cuc!$A$3:$H$2089,8,FALSE)</f>
        <v>0</v>
      </c>
      <c r="D1470" s="119"/>
      <c r="E1470" s="115"/>
    </row>
    <row r="1471" spans="1:5" hidden="1" x14ac:dyDescent="0.3">
      <c r="A1471" s="114">
        <v>424510</v>
      </c>
      <c r="B1471" s="113" t="s">
        <v>661</v>
      </c>
      <c r="C1471" s="112">
        <f>VLOOKUP(A1471,cuc!$A$3:$H$2089,8,FALSE)</f>
        <v>0</v>
      </c>
      <c r="D1471" s="119"/>
      <c r="E1471" s="115"/>
    </row>
    <row r="1472" spans="1:5" hidden="1" x14ac:dyDescent="0.3">
      <c r="A1472" s="114">
        <v>424515</v>
      </c>
      <c r="B1472" s="113" t="s">
        <v>660</v>
      </c>
      <c r="C1472" s="112">
        <f>VLOOKUP(A1472,cuc!$A$3:$H$2089,8,FALSE)</f>
        <v>0</v>
      </c>
      <c r="D1472" s="119"/>
      <c r="E1472" s="115"/>
    </row>
    <row r="1473" spans="1:5" hidden="1" x14ac:dyDescent="0.3">
      <c r="A1473" s="114">
        <v>424520</v>
      </c>
      <c r="B1473" s="113" t="s">
        <v>498</v>
      </c>
      <c r="C1473" s="112">
        <f>VLOOKUP(A1473,cuc!$A$3:$H$2089,8,FALSE)</f>
        <v>0</v>
      </c>
      <c r="D1473" s="119"/>
      <c r="E1473" s="115"/>
    </row>
    <row r="1474" spans="1:5" hidden="1" x14ac:dyDescent="0.3">
      <c r="A1474" s="114">
        <v>424525</v>
      </c>
      <c r="B1474" s="113" t="s">
        <v>659</v>
      </c>
      <c r="C1474" s="112">
        <f>VLOOKUP(A1474,cuc!$A$3:$H$2089,8,FALSE)</f>
        <v>0</v>
      </c>
      <c r="D1474" s="119"/>
      <c r="E1474" s="115"/>
    </row>
    <row r="1475" spans="1:5" hidden="1" x14ac:dyDescent="0.3">
      <c r="A1475" s="114">
        <v>424530</v>
      </c>
      <c r="B1475" s="113" t="s">
        <v>658</v>
      </c>
      <c r="C1475" s="112">
        <f>VLOOKUP(A1475,cuc!$A$3:$H$2089,8,FALSE)</f>
        <v>0</v>
      </c>
      <c r="D1475" s="119"/>
      <c r="E1475" s="115"/>
    </row>
    <row r="1476" spans="1:5" hidden="1" x14ac:dyDescent="0.3">
      <c r="A1476" s="114">
        <v>424595</v>
      </c>
      <c r="B1476" s="113" t="s">
        <v>514</v>
      </c>
      <c r="C1476" s="112">
        <f>VLOOKUP(A1476,cuc!$A$3:$H$2089,8,FALSE)</f>
        <v>0</v>
      </c>
      <c r="D1476" s="119"/>
      <c r="E1476" s="115"/>
    </row>
    <row r="1477" spans="1:5" hidden="1" x14ac:dyDescent="0.3">
      <c r="A1477" s="114">
        <v>425000</v>
      </c>
      <c r="B1477" s="113" t="s">
        <v>657</v>
      </c>
      <c r="C1477" s="112">
        <f>VLOOKUP(A1477,cuc!$A$3:$H$2089,8,FALSE)</f>
        <v>0</v>
      </c>
      <c r="D1477" s="119"/>
      <c r="E1477" s="115"/>
    </row>
    <row r="1478" spans="1:5" hidden="1" x14ac:dyDescent="0.3">
      <c r="A1478" s="114">
        <v>425500</v>
      </c>
      <c r="B1478" s="113" t="s">
        <v>656</v>
      </c>
      <c r="C1478" s="112">
        <f>VLOOKUP(A1478,cuc!$A$3:$H$2089,8,FALSE)</f>
        <v>0</v>
      </c>
      <c r="D1478" s="119"/>
      <c r="E1478" s="115"/>
    </row>
    <row r="1479" spans="1:5" hidden="1" x14ac:dyDescent="0.3">
      <c r="A1479" s="114">
        <v>426000</v>
      </c>
      <c r="B1479" s="113" t="s">
        <v>655</v>
      </c>
      <c r="C1479" s="112">
        <f>VLOOKUP(A1479,cuc!$A$3:$H$2089,8,FALSE)</f>
        <v>0</v>
      </c>
      <c r="D1479" s="119"/>
      <c r="E1479" s="115"/>
    </row>
    <row r="1480" spans="1:5" x14ac:dyDescent="0.3">
      <c r="A1480" s="114">
        <v>500000</v>
      </c>
      <c r="B1480" s="113" t="s">
        <v>654</v>
      </c>
      <c r="C1480" s="112">
        <f>VLOOKUP(A1480,cuc!$A$3:$H$2089,8,FALSE)</f>
        <v>24548949491.52</v>
      </c>
      <c r="D1480" s="119"/>
      <c r="E1480" s="115"/>
    </row>
    <row r="1481" spans="1:5" x14ac:dyDescent="0.3">
      <c r="A1481" s="114">
        <v>510000</v>
      </c>
      <c r="B1481" s="113" t="s">
        <v>653</v>
      </c>
      <c r="C1481" s="112">
        <f>VLOOKUP(A1481,cuc!$A$3:$H$2089,8,FALSE)</f>
        <v>7608498292.5900002</v>
      </c>
      <c r="D1481" s="119"/>
      <c r="E1481" s="115"/>
    </row>
    <row r="1482" spans="1:5" x14ac:dyDescent="0.3">
      <c r="A1482" s="114">
        <v>510500</v>
      </c>
      <c r="B1482" s="113" t="s">
        <v>489</v>
      </c>
      <c r="C1482" s="112">
        <f>VLOOKUP(A1482,cuc!$A$3:$H$2089,8,FALSE)</f>
        <v>2389364297.8299999</v>
      </c>
      <c r="D1482" s="119"/>
      <c r="E1482" s="115"/>
    </row>
    <row r="1483" spans="1:5" hidden="1" x14ac:dyDescent="0.3">
      <c r="A1483" s="114">
        <v>510501</v>
      </c>
      <c r="B1483" s="113" t="s">
        <v>488</v>
      </c>
      <c r="C1483" s="112">
        <f>VLOOKUP(A1483,cuc!$A$3:$H$2089,8,FALSE)</f>
        <v>0</v>
      </c>
      <c r="D1483" s="119"/>
      <c r="E1483" s="115"/>
    </row>
    <row r="1484" spans="1:5" hidden="1" x14ac:dyDescent="0.3">
      <c r="A1484" s="114">
        <v>510502</v>
      </c>
      <c r="B1484" s="113" t="s">
        <v>487</v>
      </c>
      <c r="C1484" s="112">
        <f>VLOOKUP(A1484,cuc!$A$3:$H$2089,8,FALSE)</f>
        <v>0</v>
      </c>
      <c r="D1484" s="119"/>
      <c r="E1484" s="115"/>
    </row>
    <row r="1485" spans="1:5" x14ac:dyDescent="0.3">
      <c r="A1485" s="114">
        <v>510503</v>
      </c>
      <c r="B1485" s="113" t="s">
        <v>486</v>
      </c>
      <c r="C1485" s="112">
        <f>VLOOKUP(A1485,cuc!$A$3:$H$2089,8,FALSE)</f>
        <v>1591981885</v>
      </c>
      <c r="D1485" s="119"/>
      <c r="E1485" s="115"/>
    </row>
    <row r="1486" spans="1:5" hidden="1" x14ac:dyDescent="0.3">
      <c r="A1486" s="114">
        <v>510504</v>
      </c>
      <c r="B1486" s="113" t="s">
        <v>485</v>
      </c>
      <c r="C1486" s="112">
        <f>VLOOKUP(A1486,cuc!$A$3:$H$2089,8,FALSE)</f>
        <v>0</v>
      </c>
      <c r="D1486" s="119"/>
      <c r="E1486" s="115"/>
    </row>
    <row r="1487" spans="1:5" x14ac:dyDescent="0.3">
      <c r="A1487" s="114">
        <v>510505</v>
      </c>
      <c r="B1487" s="113" t="s">
        <v>484</v>
      </c>
      <c r="C1487" s="112">
        <f>VLOOKUP(A1487,cuc!$A$3:$H$2089,8,FALSE)</f>
        <v>4620000</v>
      </c>
      <c r="D1487" s="119"/>
      <c r="E1487" s="115"/>
    </row>
    <row r="1488" spans="1:5" hidden="1" x14ac:dyDescent="0.3">
      <c r="A1488" s="114">
        <v>510506</v>
      </c>
      <c r="B1488" s="113" t="s">
        <v>483</v>
      </c>
      <c r="C1488" s="112">
        <f>VLOOKUP(A1488,cuc!$A$3:$H$2089,8,FALSE)</f>
        <v>0</v>
      </c>
      <c r="D1488" s="119"/>
      <c r="E1488" s="115"/>
    </row>
    <row r="1489" spans="1:5" hidden="1" x14ac:dyDescent="0.3">
      <c r="A1489" s="114">
        <v>510507</v>
      </c>
      <c r="B1489" s="113" t="s">
        <v>482</v>
      </c>
      <c r="C1489" s="112">
        <f>VLOOKUP(A1489,cuc!$A$3:$H$2089,8,FALSE)</f>
        <v>0</v>
      </c>
      <c r="D1489" s="119"/>
      <c r="E1489" s="115"/>
    </row>
    <row r="1490" spans="1:5" x14ac:dyDescent="0.3">
      <c r="A1490" s="114">
        <v>510508</v>
      </c>
      <c r="B1490" s="113" t="s">
        <v>481</v>
      </c>
      <c r="C1490" s="112">
        <f>VLOOKUP(A1490,cuc!$A$3:$H$2089,8,FALSE)</f>
        <v>3427891</v>
      </c>
      <c r="D1490" s="119"/>
      <c r="E1490" s="115"/>
    </row>
    <row r="1491" spans="1:5" x14ac:dyDescent="0.3">
      <c r="A1491" s="114">
        <v>510509</v>
      </c>
      <c r="B1491" s="113" t="s">
        <v>480</v>
      </c>
      <c r="C1491" s="112">
        <f>VLOOKUP(A1491,cuc!$A$3:$H$2089,8,FALSE)</f>
        <v>10524751</v>
      </c>
      <c r="D1491" s="119"/>
      <c r="E1491" s="115"/>
    </row>
    <row r="1492" spans="1:5" x14ac:dyDescent="0.3">
      <c r="A1492" s="114">
        <v>510510</v>
      </c>
      <c r="B1492" s="113" t="s">
        <v>479</v>
      </c>
      <c r="C1492" s="112">
        <f>VLOOKUP(A1492,cuc!$A$3:$H$2089,8,FALSE)</f>
        <v>89364099</v>
      </c>
      <c r="D1492" s="119"/>
      <c r="E1492" s="115"/>
    </row>
    <row r="1493" spans="1:5" x14ac:dyDescent="0.3">
      <c r="A1493" s="114">
        <v>510511</v>
      </c>
      <c r="B1493" s="113" t="s">
        <v>478</v>
      </c>
      <c r="C1493" s="112">
        <f>VLOOKUP(A1493,cuc!$A$3:$H$2089,8,FALSE)</f>
        <v>10704984</v>
      </c>
      <c r="D1493" s="119"/>
      <c r="E1493" s="115"/>
    </row>
    <row r="1494" spans="1:5" x14ac:dyDescent="0.3">
      <c r="A1494" s="114">
        <v>510512</v>
      </c>
      <c r="B1494" s="113" t="s">
        <v>477</v>
      </c>
      <c r="C1494" s="112">
        <f>VLOOKUP(A1494,cuc!$A$3:$H$2089,8,FALSE)</f>
        <v>126411009</v>
      </c>
      <c r="D1494" s="119"/>
      <c r="E1494" s="115"/>
    </row>
    <row r="1495" spans="1:5" x14ac:dyDescent="0.3">
      <c r="A1495" s="114">
        <v>510513</v>
      </c>
      <c r="B1495" s="113" t="s">
        <v>476</v>
      </c>
      <c r="C1495" s="112">
        <f>VLOOKUP(A1495,cuc!$A$3:$H$2089,8,FALSE)</f>
        <v>88891583.310000002</v>
      </c>
      <c r="D1495" s="119"/>
      <c r="E1495" s="115"/>
    </row>
    <row r="1496" spans="1:5" x14ac:dyDescent="0.3">
      <c r="A1496" s="114">
        <v>510514</v>
      </c>
      <c r="B1496" s="113" t="s">
        <v>475</v>
      </c>
      <c r="C1496" s="112">
        <f>VLOOKUP(A1496,cuc!$A$3:$H$2089,8,FALSE)</f>
        <v>45870896.520000003</v>
      </c>
      <c r="D1496" s="119"/>
      <c r="E1496" s="115"/>
    </row>
    <row r="1497" spans="1:5" hidden="1" x14ac:dyDescent="0.3">
      <c r="A1497" s="114">
        <v>510515</v>
      </c>
      <c r="B1497" s="113" t="s">
        <v>474</v>
      </c>
      <c r="C1497" s="112">
        <f>VLOOKUP(A1497,cuc!$A$3:$H$2089,8,FALSE)</f>
        <v>0</v>
      </c>
      <c r="D1497" s="119"/>
      <c r="E1497" s="115"/>
    </row>
    <row r="1498" spans="1:5" x14ac:dyDescent="0.3">
      <c r="A1498" s="114">
        <v>510516</v>
      </c>
      <c r="B1498" s="113" t="s">
        <v>473</v>
      </c>
      <c r="C1498" s="112">
        <f>VLOOKUP(A1498,cuc!$A$3:$H$2089,8,FALSE)</f>
        <v>49141355</v>
      </c>
      <c r="D1498" s="119"/>
      <c r="E1498" s="115"/>
    </row>
    <row r="1499" spans="1:5" hidden="1" x14ac:dyDescent="0.3">
      <c r="A1499" s="114">
        <v>510517</v>
      </c>
      <c r="B1499" s="113" t="s">
        <v>472</v>
      </c>
      <c r="C1499" s="112">
        <f>VLOOKUP(A1499,cuc!$A$3:$H$2089,8,FALSE)</f>
        <v>0</v>
      </c>
      <c r="D1499" s="119"/>
      <c r="E1499" s="115"/>
    </row>
    <row r="1500" spans="1:5" hidden="1" x14ac:dyDescent="0.3">
      <c r="A1500" s="114">
        <v>510518</v>
      </c>
      <c r="B1500" s="113" t="s">
        <v>471</v>
      </c>
      <c r="C1500" s="112">
        <f>VLOOKUP(A1500,cuc!$A$3:$H$2089,8,FALSE)</f>
        <v>0</v>
      </c>
      <c r="D1500" s="119"/>
      <c r="E1500" s="115"/>
    </row>
    <row r="1501" spans="1:5" hidden="1" x14ac:dyDescent="0.3">
      <c r="A1501" s="114">
        <v>510519</v>
      </c>
      <c r="B1501" s="113" t="s">
        <v>470</v>
      </c>
      <c r="C1501" s="112">
        <f>VLOOKUP(A1501,cuc!$A$3:$H$2089,8,FALSE)</f>
        <v>0</v>
      </c>
      <c r="D1501" s="119"/>
      <c r="E1501" s="115"/>
    </row>
    <row r="1502" spans="1:5" hidden="1" x14ac:dyDescent="0.3">
      <c r="A1502" s="114">
        <v>510520</v>
      </c>
      <c r="B1502" s="113" t="s">
        <v>469</v>
      </c>
      <c r="C1502" s="112">
        <f>VLOOKUP(A1502,cuc!$A$3:$H$2089,8,FALSE)</f>
        <v>0</v>
      </c>
      <c r="D1502" s="119"/>
      <c r="E1502" s="115"/>
    </row>
    <row r="1503" spans="1:5" x14ac:dyDescent="0.3">
      <c r="A1503" s="114">
        <v>510521</v>
      </c>
      <c r="B1503" s="113" t="s">
        <v>468</v>
      </c>
      <c r="C1503" s="112">
        <f>VLOOKUP(A1503,cuc!$A$3:$H$2089,8,FALSE)</f>
        <v>22778892</v>
      </c>
      <c r="D1503" s="119"/>
      <c r="E1503" s="115"/>
    </row>
    <row r="1504" spans="1:5" hidden="1" x14ac:dyDescent="0.3">
      <c r="A1504" s="114">
        <v>510522</v>
      </c>
      <c r="B1504" s="113" t="s">
        <v>467</v>
      </c>
      <c r="C1504" s="112">
        <f>VLOOKUP(A1504,cuc!$A$3:$H$2089,8,FALSE)</f>
        <v>0</v>
      </c>
      <c r="D1504" s="119"/>
      <c r="E1504" s="115"/>
    </row>
    <row r="1505" spans="1:5" x14ac:dyDescent="0.3">
      <c r="A1505" s="114">
        <v>510523</v>
      </c>
      <c r="B1505" s="113" t="s">
        <v>466</v>
      </c>
      <c r="C1505" s="112">
        <f>VLOOKUP(A1505,cuc!$A$3:$H$2089,8,FALSE)</f>
        <v>11346200</v>
      </c>
      <c r="D1505" s="119"/>
      <c r="E1505" s="115"/>
    </row>
    <row r="1506" spans="1:5" x14ac:dyDescent="0.3">
      <c r="A1506" s="114">
        <v>510524</v>
      </c>
      <c r="B1506" s="113" t="s">
        <v>465</v>
      </c>
      <c r="C1506" s="112">
        <f>VLOOKUP(A1506,cuc!$A$3:$H$2089,8,FALSE)</f>
        <v>178468000</v>
      </c>
      <c r="D1506" s="119"/>
      <c r="E1506" s="115"/>
    </row>
    <row r="1507" spans="1:5" x14ac:dyDescent="0.3">
      <c r="A1507" s="114">
        <v>510525</v>
      </c>
      <c r="B1507" s="113" t="s">
        <v>1853</v>
      </c>
      <c r="C1507" s="112">
        <f>VLOOKUP(A1507,cuc!$A$3:$H$2089,8,FALSE)</f>
        <v>8345000</v>
      </c>
      <c r="D1507" s="119"/>
      <c r="E1507" s="115"/>
    </row>
    <row r="1508" spans="1:5" x14ac:dyDescent="0.3">
      <c r="A1508" s="114">
        <v>510526</v>
      </c>
      <c r="B1508" s="113" t="s">
        <v>463</v>
      </c>
      <c r="C1508" s="112">
        <f>VLOOKUP(A1508,cuc!$A$3:$H$2089,8,FALSE)</f>
        <v>65281800</v>
      </c>
      <c r="D1508" s="119"/>
      <c r="E1508" s="115"/>
    </row>
    <row r="1509" spans="1:5" x14ac:dyDescent="0.3">
      <c r="A1509" s="114">
        <v>510527</v>
      </c>
      <c r="B1509" s="113" t="s">
        <v>1852</v>
      </c>
      <c r="C1509" s="112">
        <f>VLOOKUP(A1509,cuc!$A$3:$H$2089,8,FALSE)</f>
        <v>4110000</v>
      </c>
      <c r="D1509" s="119"/>
      <c r="E1509" s="115"/>
    </row>
    <row r="1510" spans="1:5" x14ac:dyDescent="0.3">
      <c r="A1510" s="114">
        <v>510528</v>
      </c>
      <c r="B1510" s="113" t="s">
        <v>461</v>
      </c>
      <c r="C1510" s="112">
        <f>VLOOKUP(A1510,cuc!$A$3:$H$2089,8,FALSE)</f>
        <v>33291772</v>
      </c>
      <c r="D1510" s="119"/>
      <c r="E1510" s="115"/>
    </row>
    <row r="1511" spans="1:5" hidden="1" x14ac:dyDescent="0.3">
      <c r="A1511" s="114">
        <v>510529</v>
      </c>
      <c r="B1511" s="113" t="s">
        <v>460</v>
      </c>
      <c r="C1511" s="112">
        <f>VLOOKUP(A1511,cuc!$A$3:$H$2089,8,FALSE)</f>
        <v>0</v>
      </c>
      <c r="D1511" s="119"/>
      <c r="E1511" s="115"/>
    </row>
    <row r="1512" spans="1:5" hidden="1" x14ac:dyDescent="0.3">
      <c r="A1512" s="114">
        <v>510530</v>
      </c>
      <c r="B1512" s="113" t="s">
        <v>449</v>
      </c>
      <c r="C1512" s="112">
        <f>VLOOKUP(A1512,cuc!$A$3:$H$2089,8,FALSE)</f>
        <v>0</v>
      </c>
      <c r="D1512" s="119"/>
      <c r="E1512" s="115"/>
    </row>
    <row r="1513" spans="1:5" hidden="1" x14ac:dyDescent="0.3">
      <c r="A1513" s="114">
        <v>510531</v>
      </c>
      <c r="B1513" s="113" t="s">
        <v>459</v>
      </c>
      <c r="C1513" s="112">
        <f>VLOOKUP(A1513,cuc!$A$3:$H$2089,8,FALSE)</f>
        <v>0</v>
      </c>
      <c r="D1513" s="119"/>
      <c r="E1513" s="115"/>
    </row>
    <row r="1514" spans="1:5" hidden="1" x14ac:dyDescent="0.3">
      <c r="A1514" s="114">
        <v>510532</v>
      </c>
      <c r="B1514" s="113" t="s">
        <v>458</v>
      </c>
      <c r="C1514" s="112">
        <f>VLOOKUP(A1514,cuc!$A$3:$H$2089,8,FALSE)</f>
        <v>0</v>
      </c>
      <c r="D1514" s="119"/>
      <c r="E1514" s="115"/>
    </row>
    <row r="1515" spans="1:5" hidden="1" x14ac:dyDescent="0.3">
      <c r="A1515" s="114">
        <v>510533</v>
      </c>
      <c r="B1515" s="113" t="s">
        <v>457</v>
      </c>
      <c r="C1515" s="112">
        <f>VLOOKUP(A1515,cuc!$A$3:$H$2089,8,FALSE)</f>
        <v>0</v>
      </c>
      <c r="D1515" s="119"/>
      <c r="E1515" s="115"/>
    </row>
    <row r="1516" spans="1:5" hidden="1" x14ac:dyDescent="0.3">
      <c r="A1516" s="114">
        <v>510534</v>
      </c>
      <c r="B1516" s="113" t="s">
        <v>456</v>
      </c>
      <c r="C1516" s="112">
        <f>VLOOKUP(A1516,cuc!$A$3:$H$2089,8,FALSE)</f>
        <v>0</v>
      </c>
      <c r="D1516" s="119"/>
      <c r="E1516" s="115"/>
    </row>
    <row r="1517" spans="1:5" x14ac:dyDescent="0.3">
      <c r="A1517" s="114">
        <v>510595</v>
      </c>
      <c r="B1517" s="113" t="s">
        <v>455</v>
      </c>
      <c r="C1517" s="112">
        <f>VLOOKUP(A1517,cuc!$A$3:$H$2089,8,FALSE)</f>
        <v>44804180</v>
      </c>
      <c r="D1517" s="119"/>
      <c r="E1517" s="115"/>
    </row>
    <row r="1518" spans="1:5" hidden="1" x14ac:dyDescent="0.3">
      <c r="A1518" s="114">
        <v>510700</v>
      </c>
      <c r="B1518" s="113" t="s">
        <v>652</v>
      </c>
      <c r="C1518" s="112">
        <f>VLOOKUP(A1518,cuc!$A$3:$H$2089,8,FALSE)</f>
        <v>0</v>
      </c>
      <c r="D1518" s="119"/>
      <c r="E1518" s="115"/>
    </row>
    <row r="1519" spans="1:5" hidden="1" x14ac:dyDescent="0.3">
      <c r="A1519" s="114">
        <v>510705</v>
      </c>
      <c r="B1519" s="113" t="s">
        <v>651</v>
      </c>
      <c r="C1519" s="112">
        <f>VLOOKUP(A1519,cuc!$A$3:$H$2089,8,FALSE)</f>
        <v>0</v>
      </c>
      <c r="D1519" s="119"/>
      <c r="E1519" s="115"/>
    </row>
    <row r="1520" spans="1:5" hidden="1" x14ac:dyDescent="0.3">
      <c r="A1520" s="114">
        <v>510710</v>
      </c>
      <c r="B1520" s="113" t="s">
        <v>650</v>
      </c>
      <c r="C1520" s="112">
        <f>VLOOKUP(A1520,cuc!$A$3:$H$2089,8,FALSE)</f>
        <v>0</v>
      </c>
      <c r="D1520" s="119"/>
      <c r="E1520" s="115"/>
    </row>
    <row r="1521" spans="1:5" hidden="1" x14ac:dyDescent="0.3">
      <c r="A1521" s="114">
        <v>510715</v>
      </c>
      <c r="B1521" s="113" t="s">
        <v>649</v>
      </c>
      <c r="C1521" s="112">
        <f>VLOOKUP(A1521,cuc!$A$3:$H$2089,8,FALSE)</f>
        <v>0</v>
      </c>
      <c r="D1521" s="119"/>
      <c r="E1521" s="115"/>
    </row>
    <row r="1522" spans="1:5" hidden="1" x14ac:dyDescent="0.3">
      <c r="A1522" s="114">
        <v>510720</v>
      </c>
      <c r="B1522" s="113" t="s">
        <v>648</v>
      </c>
      <c r="C1522" s="112">
        <f>VLOOKUP(A1522,cuc!$A$3:$H$2089,8,FALSE)</f>
        <v>0</v>
      </c>
      <c r="D1522" s="119"/>
      <c r="E1522" s="115"/>
    </row>
    <row r="1523" spans="1:5" hidden="1" x14ac:dyDescent="0.3">
      <c r="A1523" s="114">
        <v>510725</v>
      </c>
      <c r="B1523" s="113" t="s">
        <v>647</v>
      </c>
      <c r="C1523" s="112">
        <f>VLOOKUP(A1523,cuc!$A$3:$H$2089,8,FALSE)</f>
        <v>0</v>
      </c>
      <c r="D1523" s="119"/>
      <c r="E1523" s="115"/>
    </row>
    <row r="1524" spans="1:5" hidden="1" x14ac:dyDescent="0.3">
      <c r="A1524" s="114">
        <v>510730</v>
      </c>
      <c r="B1524" s="113" t="s">
        <v>646</v>
      </c>
      <c r="C1524" s="112">
        <f>VLOOKUP(A1524,cuc!$A$3:$H$2089,8,FALSE)</f>
        <v>0</v>
      </c>
      <c r="D1524" s="119"/>
      <c r="E1524" s="115"/>
    </row>
    <row r="1525" spans="1:5" hidden="1" x14ac:dyDescent="0.3">
      <c r="A1525" s="114">
        <v>510735</v>
      </c>
      <c r="B1525" s="113" t="s">
        <v>645</v>
      </c>
      <c r="C1525" s="112">
        <f>VLOOKUP(A1525,cuc!$A$3:$H$2089,8,FALSE)</f>
        <v>0</v>
      </c>
      <c r="D1525" s="119"/>
      <c r="E1525" s="115"/>
    </row>
    <row r="1526" spans="1:5" hidden="1" x14ac:dyDescent="0.3">
      <c r="A1526" s="114">
        <v>510740</v>
      </c>
      <c r="B1526" s="113" t="s">
        <v>644</v>
      </c>
      <c r="C1526" s="112">
        <f>VLOOKUP(A1526,cuc!$A$3:$H$2089,8,FALSE)</f>
        <v>0</v>
      </c>
      <c r="D1526" s="119"/>
      <c r="E1526" s="115"/>
    </row>
    <row r="1527" spans="1:5" hidden="1" x14ac:dyDescent="0.3">
      <c r="A1527" s="114">
        <v>510745</v>
      </c>
      <c r="B1527" s="113" t="s">
        <v>514</v>
      </c>
      <c r="C1527" s="112">
        <f>VLOOKUP(A1527,cuc!$A$3:$H$2089,8,FALSE)</f>
        <v>0</v>
      </c>
      <c r="D1527" s="119"/>
      <c r="E1527" s="115"/>
    </row>
    <row r="1528" spans="1:5" x14ac:dyDescent="0.3">
      <c r="A1528" s="114">
        <v>511000</v>
      </c>
      <c r="B1528" s="113" t="s">
        <v>643</v>
      </c>
      <c r="C1528" s="112">
        <f>VLOOKUP(A1528,cuc!$A$3:$H$2089,8,FALSE)</f>
        <v>4994054314.7600002</v>
      </c>
      <c r="D1528" s="119"/>
      <c r="E1528" s="115"/>
    </row>
    <row r="1529" spans="1:5" x14ac:dyDescent="0.3">
      <c r="A1529" s="114">
        <v>511001</v>
      </c>
      <c r="B1529" s="113" t="s">
        <v>453</v>
      </c>
      <c r="C1529" s="112">
        <f>VLOOKUP(A1529,cuc!$A$3:$H$2089,8,FALSE)</f>
        <v>734329050</v>
      </c>
      <c r="D1529" s="119"/>
      <c r="E1529" s="115"/>
    </row>
    <row r="1530" spans="1:5" x14ac:dyDescent="0.3">
      <c r="A1530" s="114">
        <v>511002</v>
      </c>
      <c r="B1530" s="113" t="s">
        <v>452</v>
      </c>
      <c r="C1530" s="112">
        <f>VLOOKUP(A1530,cuc!$A$3:$H$2089,8,FALSE)</f>
        <v>38736838</v>
      </c>
      <c r="D1530" s="119"/>
      <c r="E1530" s="115"/>
    </row>
    <row r="1531" spans="1:5" x14ac:dyDescent="0.3">
      <c r="A1531" s="114">
        <v>511003</v>
      </c>
      <c r="B1531" s="113" t="s">
        <v>451</v>
      </c>
      <c r="C1531" s="112">
        <f>VLOOKUP(A1531,cuc!$A$3:$H$2089,8,FALSE)</f>
        <v>44071477</v>
      </c>
      <c r="D1531" s="119"/>
      <c r="E1531" s="115"/>
    </row>
    <row r="1532" spans="1:5" hidden="1" x14ac:dyDescent="0.3">
      <c r="A1532" s="114">
        <v>511004</v>
      </c>
      <c r="B1532" s="113" t="s">
        <v>450</v>
      </c>
      <c r="C1532" s="112">
        <f>VLOOKUP(A1532,cuc!$A$3:$H$2089,8,FALSE)</f>
        <v>0</v>
      </c>
      <c r="D1532" s="119"/>
      <c r="E1532" s="115"/>
    </row>
    <row r="1533" spans="1:5" x14ac:dyDescent="0.3">
      <c r="A1533" s="114">
        <v>511005</v>
      </c>
      <c r="B1533" s="113" t="s">
        <v>449</v>
      </c>
      <c r="C1533" s="112">
        <f>VLOOKUP(A1533,cuc!$A$3:$H$2089,8,FALSE)</f>
        <v>312252323</v>
      </c>
      <c r="D1533" s="119"/>
      <c r="E1533" s="115"/>
    </row>
    <row r="1534" spans="1:5" x14ac:dyDescent="0.3">
      <c r="A1534" s="114">
        <v>511006</v>
      </c>
      <c r="B1534" s="113" t="s">
        <v>448</v>
      </c>
      <c r="C1534" s="112">
        <f>VLOOKUP(A1534,cuc!$A$3:$H$2089,8,FALSE)</f>
        <v>218447343</v>
      </c>
      <c r="D1534" s="119"/>
      <c r="E1534" s="115"/>
    </row>
    <row r="1535" spans="1:5" hidden="1" x14ac:dyDescent="0.3">
      <c r="A1535" s="114">
        <v>511007</v>
      </c>
      <c r="B1535" s="113" t="s">
        <v>447</v>
      </c>
      <c r="C1535" s="112">
        <f>VLOOKUP(A1535,cuc!$A$3:$H$2089,8,FALSE)</f>
        <v>0</v>
      </c>
      <c r="D1535" s="119"/>
      <c r="E1535" s="115"/>
    </row>
    <row r="1536" spans="1:5" hidden="1" x14ac:dyDescent="0.3">
      <c r="A1536" s="114">
        <v>511008</v>
      </c>
      <c r="B1536" s="113" t="s">
        <v>446</v>
      </c>
      <c r="C1536" s="112">
        <f>VLOOKUP(A1536,cuc!$A$3:$H$2089,8,FALSE)</f>
        <v>0</v>
      </c>
      <c r="D1536" s="119"/>
      <c r="E1536" s="115"/>
    </row>
    <row r="1537" spans="1:5" x14ac:dyDescent="0.3">
      <c r="A1537" s="114">
        <v>511009</v>
      </c>
      <c r="B1537" s="113" t="s">
        <v>445</v>
      </c>
      <c r="C1537" s="112">
        <f>VLOOKUP(A1537,cuc!$A$3:$H$2089,8,FALSE)</f>
        <v>208416560</v>
      </c>
      <c r="D1537" s="119"/>
      <c r="E1537" s="115"/>
    </row>
    <row r="1538" spans="1:5" x14ac:dyDescent="0.3">
      <c r="A1538" s="114">
        <v>511010</v>
      </c>
      <c r="B1538" s="113" t="s">
        <v>444</v>
      </c>
      <c r="C1538" s="112">
        <f>VLOOKUP(A1538,cuc!$A$3:$H$2089,8,FALSE)</f>
        <v>40473672</v>
      </c>
      <c r="D1538" s="119"/>
      <c r="E1538" s="115"/>
    </row>
    <row r="1539" spans="1:5" x14ac:dyDescent="0.3">
      <c r="A1539" s="114">
        <v>511011</v>
      </c>
      <c r="B1539" s="113" t="s">
        <v>443</v>
      </c>
      <c r="C1539" s="112">
        <f>VLOOKUP(A1539,cuc!$A$3:$H$2089,8,FALSE)</f>
        <v>62485402</v>
      </c>
      <c r="D1539" s="119"/>
      <c r="E1539" s="115"/>
    </row>
    <row r="1540" spans="1:5" x14ac:dyDescent="0.3">
      <c r="A1540" s="114">
        <v>511012</v>
      </c>
      <c r="B1540" s="113" t="s">
        <v>442</v>
      </c>
      <c r="C1540" s="112">
        <f>VLOOKUP(A1540,cuc!$A$3:$H$2089,8,FALSE)</f>
        <v>243808201</v>
      </c>
      <c r="D1540" s="119"/>
      <c r="E1540" s="115"/>
    </row>
    <row r="1541" spans="1:5" x14ac:dyDescent="0.3">
      <c r="A1541" s="114">
        <v>511013</v>
      </c>
      <c r="B1541" s="113" t="s">
        <v>441</v>
      </c>
      <c r="C1541" s="112">
        <f>VLOOKUP(A1541,cuc!$A$3:$H$2089,8,FALSE)</f>
        <v>21057074</v>
      </c>
      <c r="D1541" s="119"/>
      <c r="E1541" s="115"/>
    </row>
    <row r="1542" spans="1:5" x14ac:dyDescent="0.3">
      <c r="A1542" s="114">
        <v>511014</v>
      </c>
      <c r="B1542" s="113" t="s">
        <v>440</v>
      </c>
      <c r="C1542" s="112">
        <f>VLOOKUP(A1542,cuc!$A$3:$H$2089,8,FALSE)</f>
        <v>11174550</v>
      </c>
      <c r="D1542" s="119"/>
      <c r="E1542" s="115"/>
    </row>
    <row r="1543" spans="1:5" x14ac:dyDescent="0.3">
      <c r="A1543" s="114">
        <v>511015</v>
      </c>
      <c r="B1543" s="113" t="s">
        <v>439</v>
      </c>
      <c r="C1543" s="112">
        <f>VLOOKUP(A1543,cuc!$A$3:$H$2089,8,FALSE)</f>
        <v>79481161</v>
      </c>
      <c r="D1543" s="119"/>
      <c r="E1543" s="115"/>
    </row>
    <row r="1544" spans="1:5" hidden="1" x14ac:dyDescent="0.3">
      <c r="A1544" s="114">
        <v>511016</v>
      </c>
      <c r="B1544" s="113" t="s">
        <v>438</v>
      </c>
      <c r="C1544" s="112">
        <f>VLOOKUP(A1544,cuc!$A$3:$H$2089,8,FALSE)</f>
        <v>0</v>
      </c>
      <c r="D1544" s="119"/>
      <c r="E1544" s="115"/>
    </row>
    <row r="1545" spans="1:5" hidden="1" x14ac:dyDescent="0.3">
      <c r="A1545" s="114">
        <v>511017</v>
      </c>
      <c r="B1545" s="113" t="s">
        <v>437</v>
      </c>
      <c r="C1545" s="112">
        <f>VLOOKUP(A1545,cuc!$A$3:$H$2089,8,FALSE)</f>
        <v>0</v>
      </c>
      <c r="D1545" s="119"/>
      <c r="E1545" s="115"/>
    </row>
    <row r="1546" spans="1:5" x14ac:dyDescent="0.3">
      <c r="A1546" s="114">
        <v>511018</v>
      </c>
      <c r="B1546" s="113" t="s">
        <v>436</v>
      </c>
      <c r="C1546" s="112">
        <f>VLOOKUP(A1546,cuc!$A$3:$H$2089,8,FALSE)</f>
        <v>214030000</v>
      </c>
      <c r="D1546" s="119"/>
      <c r="E1546" s="115"/>
    </row>
    <row r="1547" spans="1:5" x14ac:dyDescent="0.3">
      <c r="A1547" s="114">
        <v>511019</v>
      </c>
      <c r="B1547" s="113" t="s">
        <v>435</v>
      </c>
      <c r="C1547" s="112">
        <f>VLOOKUP(A1547,cuc!$A$3:$H$2089,8,FALSE)</f>
        <v>159368633.62</v>
      </c>
      <c r="D1547" s="119"/>
      <c r="E1547" s="115"/>
    </row>
    <row r="1548" spans="1:5" x14ac:dyDescent="0.3">
      <c r="A1548" s="114">
        <v>511020</v>
      </c>
      <c r="B1548" s="113" t="s">
        <v>642</v>
      </c>
      <c r="C1548" s="112">
        <f>VLOOKUP(A1548,cuc!$A$3:$H$2089,8,FALSE)</f>
        <v>169526720</v>
      </c>
      <c r="D1548" s="119"/>
      <c r="E1548" s="115"/>
    </row>
    <row r="1549" spans="1:5" hidden="1" x14ac:dyDescent="0.3">
      <c r="A1549" s="114">
        <v>511021</v>
      </c>
      <c r="B1549" s="113" t="s">
        <v>641</v>
      </c>
      <c r="C1549" s="112">
        <f>VLOOKUP(A1549,cuc!$A$3:$H$2089,8,FALSE)</f>
        <v>0</v>
      </c>
      <c r="D1549" s="119"/>
      <c r="E1549" s="115"/>
    </row>
    <row r="1550" spans="1:5" x14ac:dyDescent="0.3">
      <c r="A1550" s="114">
        <v>511022</v>
      </c>
      <c r="B1550" s="113" t="s">
        <v>434</v>
      </c>
      <c r="C1550" s="112">
        <f>VLOOKUP(A1550,cuc!$A$3:$H$2089,8,FALSE)</f>
        <v>73251919</v>
      </c>
      <c r="D1550" s="119"/>
      <c r="E1550" s="115"/>
    </row>
    <row r="1551" spans="1:5" x14ac:dyDescent="0.3">
      <c r="A1551" s="114">
        <v>511023</v>
      </c>
      <c r="B1551" s="113" t="s">
        <v>433</v>
      </c>
      <c r="C1551" s="112">
        <f>VLOOKUP(A1551,cuc!$A$3:$H$2089,8,FALSE)</f>
        <v>574858774</v>
      </c>
      <c r="D1551" s="119"/>
      <c r="E1551" s="115"/>
    </row>
    <row r="1552" spans="1:5" x14ac:dyDescent="0.3">
      <c r="A1552" s="114">
        <v>511024</v>
      </c>
      <c r="B1552" s="113" t="s">
        <v>432</v>
      </c>
      <c r="C1552" s="112">
        <f>VLOOKUP(A1552,cuc!$A$3:$H$2089,8,FALSE)</f>
        <v>2591162</v>
      </c>
      <c r="D1552" s="119"/>
      <c r="E1552" s="115"/>
    </row>
    <row r="1553" spans="1:5" hidden="1" x14ac:dyDescent="0.3">
      <c r="A1553" s="114">
        <v>511025</v>
      </c>
      <c r="B1553" s="113" t="s">
        <v>431</v>
      </c>
      <c r="C1553" s="112">
        <f>VLOOKUP(A1553,cuc!$A$3:$H$2089,8,FALSE)</f>
        <v>0</v>
      </c>
      <c r="D1553" s="119"/>
      <c r="E1553" s="115"/>
    </row>
    <row r="1554" spans="1:5" hidden="1" x14ac:dyDescent="0.3">
      <c r="A1554" s="114">
        <v>511026</v>
      </c>
      <c r="B1554" s="113" t="s">
        <v>430</v>
      </c>
      <c r="C1554" s="112">
        <f>VLOOKUP(A1554,cuc!$A$3:$H$2089,8,FALSE)</f>
        <v>908526</v>
      </c>
      <c r="D1554" s="119"/>
      <c r="E1554" s="115"/>
    </row>
    <row r="1555" spans="1:5" x14ac:dyDescent="0.3">
      <c r="A1555" s="114">
        <v>511027</v>
      </c>
      <c r="B1555" s="113" t="s">
        <v>429</v>
      </c>
      <c r="C1555" s="112">
        <f>VLOOKUP(A1555,cuc!$A$3:$H$2089,8,FALSE)</f>
        <v>63683396</v>
      </c>
      <c r="D1555" s="119"/>
      <c r="E1555" s="115"/>
    </row>
    <row r="1556" spans="1:5" hidden="1" x14ac:dyDescent="0.3">
      <c r="A1556" s="114">
        <v>511028</v>
      </c>
      <c r="B1556" s="113" t="s">
        <v>428</v>
      </c>
      <c r="C1556" s="112">
        <f>VLOOKUP(A1556,cuc!$A$3:$H$2089,8,FALSE)</f>
        <v>0</v>
      </c>
      <c r="D1556" s="119"/>
      <c r="E1556" s="115"/>
    </row>
    <row r="1557" spans="1:5" x14ac:dyDescent="0.3">
      <c r="A1557" s="114">
        <v>511029</v>
      </c>
      <c r="B1557" s="113" t="s">
        <v>427</v>
      </c>
      <c r="C1557" s="112">
        <f>VLOOKUP(A1557,cuc!$A$3:$H$2089,8,FALSE)</f>
        <v>427774678</v>
      </c>
      <c r="D1557" s="119"/>
      <c r="E1557" s="115"/>
    </row>
    <row r="1558" spans="1:5" x14ac:dyDescent="0.3">
      <c r="A1558" s="114">
        <v>511030</v>
      </c>
      <c r="B1558" s="113" t="s">
        <v>426</v>
      </c>
      <c r="C1558" s="112">
        <f>VLOOKUP(A1558,cuc!$A$3:$H$2089,8,FALSE)</f>
        <v>124624692</v>
      </c>
      <c r="D1558" s="119"/>
      <c r="E1558" s="115"/>
    </row>
    <row r="1559" spans="1:5" x14ac:dyDescent="0.3">
      <c r="A1559" s="114">
        <v>511031</v>
      </c>
      <c r="B1559" s="113" t="s">
        <v>425</v>
      </c>
      <c r="C1559" s="112">
        <f>VLOOKUP(A1559,cuc!$A$3:$H$2089,8,FALSE)</f>
        <v>183057598</v>
      </c>
      <c r="D1559" s="119"/>
      <c r="E1559" s="115"/>
    </row>
    <row r="1560" spans="1:5" x14ac:dyDescent="0.3">
      <c r="A1560" s="114">
        <v>511032</v>
      </c>
      <c r="B1560" s="113" t="s">
        <v>424</v>
      </c>
      <c r="C1560" s="112">
        <f>VLOOKUP(A1560,cuc!$A$3:$H$2089,8,FALSE)</f>
        <v>151898075</v>
      </c>
      <c r="D1560" s="119"/>
      <c r="E1560" s="115"/>
    </row>
    <row r="1561" spans="1:5" hidden="1" x14ac:dyDescent="0.3">
      <c r="A1561" s="114">
        <v>511033</v>
      </c>
      <c r="B1561" s="113" t="s">
        <v>423</v>
      </c>
      <c r="C1561" s="112">
        <f>VLOOKUP(A1561,cuc!$A$3:$H$2089,8,FALSE)</f>
        <v>0</v>
      </c>
      <c r="D1561" s="119"/>
      <c r="E1561" s="115"/>
    </row>
    <row r="1562" spans="1:5" hidden="1" x14ac:dyDescent="0.3">
      <c r="A1562" s="114">
        <v>511034</v>
      </c>
      <c r="B1562" s="113" t="s">
        <v>422</v>
      </c>
      <c r="C1562" s="112">
        <f>VLOOKUP(A1562,cuc!$A$3:$H$2089,8,FALSE)</f>
        <v>0</v>
      </c>
      <c r="D1562" s="119"/>
      <c r="E1562" s="115"/>
    </row>
    <row r="1563" spans="1:5" hidden="1" x14ac:dyDescent="0.3">
      <c r="A1563" s="114">
        <v>511035</v>
      </c>
      <c r="B1563" s="113" t="s">
        <v>421</v>
      </c>
      <c r="C1563" s="112">
        <f>VLOOKUP(A1563,cuc!$A$3:$H$2089,8,FALSE)</f>
        <v>0</v>
      </c>
      <c r="D1563" s="119"/>
      <c r="E1563" s="115"/>
    </row>
    <row r="1564" spans="1:5" x14ac:dyDescent="0.3">
      <c r="A1564" s="114">
        <v>511095</v>
      </c>
      <c r="B1564" s="113" t="s">
        <v>213</v>
      </c>
      <c r="C1564" s="112">
        <f>VLOOKUP(A1564,cuc!$A$3:$H$2089,8,FALSE)</f>
        <v>833746490.13999999</v>
      </c>
      <c r="D1564" s="119"/>
      <c r="E1564" s="115"/>
    </row>
    <row r="1565" spans="1:5" x14ac:dyDescent="0.3">
      <c r="A1565" s="114">
        <v>511500</v>
      </c>
      <c r="B1565" s="113" t="s">
        <v>640</v>
      </c>
      <c r="C1565" s="112">
        <f>VLOOKUP(A1565,cuc!$A$3:$H$2089,8,FALSE)</f>
        <v>68116503</v>
      </c>
      <c r="D1565" s="119"/>
      <c r="E1565" s="115"/>
    </row>
    <row r="1566" spans="1:5" hidden="1" x14ac:dyDescent="0.3">
      <c r="A1566" s="114">
        <v>511501</v>
      </c>
      <c r="B1566" s="113" t="s">
        <v>546</v>
      </c>
      <c r="C1566" s="112">
        <f>VLOOKUP(A1566,cuc!$A$3:$H$2089,8,FALSE)</f>
        <v>0</v>
      </c>
      <c r="D1566" s="119"/>
      <c r="E1566" s="115"/>
    </row>
    <row r="1567" spans="1:5" hidden="1" x14ac:dyDescent="0.3">
      <c r="A1567" s="114">
        <v>511502</v>
      </c>
      <c r="B1567" s="113" t="s">
        <v>545</v>
      </c>
      <c r="C1567" s="112">
        <f>VLOOKUP(A1567,cuc!$A$3:$H$2089,8,FALSE)</f>
        <v>0</v>
      </c>
      <c r="D1567" s="119"/>
      <c r="E1567" s="115"/>
    </row>
    <row r="1568" spans="1:5" hidden="1" x14ac:dyDescent="0.3">
      <c r="A1568" s="114">
        <v>511503</v>
      </c>
      <c r="B1568" s="113" t="s">
        <v>639</v>
      </c>
      <c r="C1568" s="112">
        <f>VLOOKUP(A1568,cuc!$A$3:$H$2089,8,FALSE)</f>
        <v>0</v>
      </c>
      <c r="D1568" s="119"/>
      <c r="E1568" s="115"/>
    </row>
    <row r="1569" spans="1:5" hidden="1" x14ac:dyDescent="0.3">
      <c r="A1569" s="114">
        <v>511504</v>
      </c>
      <c r="B1569" s="113" t="s">
        <v>543</v>
      </c>
      <c r="C1569" s="112">
        <f>VLOOKUP(A1569,cuc!$A$3:$H$2089,8,FALSE)</f>
        <v>0</v>
      </c>
      <c r="D1569" s="119"/>
      <c r="E1569" s="115"/>
    </row>
    <row r="1570" spans="1:5" hidden="1" x14ac:dyDescent="0.3">
      <c r="A1570" s="114">
        <v>511505</v>
      </c>
      <c r="B1570" s="113" t="s">
        <v>542</v>
      </c>
      <c r="C1570" s="112">
        <f>VLOOKUP(A1570,cuc!$A$3:$H$2089,8,FALSE)</f>
        <v>0</v>
      </c>
      <c r="D1570" s="119"/>
      <c r="E1570" s="115"/>
    </row>
    <row r="1571" spans="1:5" hidden="1" x14ac:dyDescent="0.3">
      <c r="A1571" s="114">
        <v>511506</v>
      </c>
      <c r="B1571" s="113" t="s">
        <v>638</v>
      </c>
      <c r="C1571" s="112">
        <f>VLOOKUP(A1571,cuc!$A$3:$H$2089,8,FALSE)</f>
        <v>0</v>
      </c>
      <c r="D1571" s="119"/>
      <c r="E1571" s="115"/>
    </row>
    <row r="1572" spans="1:5" hidden="1" x14ac:dyDescent="0.3">
      <c r="A1572" s="114">
        <v>511507</v>
      </c>
      <c r="B1572" s="113" t="s">
        <v>637</v>
      </c>
      <c r="C1572" s="112">
        <f>VLOOKUP(A1572,cuc!$A$3:$H$2089,8,FALSE)</f>
        <v>0</v>
      </c>
      <c r="D1572" s="119"/>
      <c r="E1572" s="115"/>
    </row>
    <row r="1573" spans="1:5" hidden="1" x14ac:dyDescent="0.3">
      <c r="A1573" s="114">
        <v>511508</v>
      </c>
      <c r="B1573" s="113" t="s">
        <v>540</v>
      </c>
      <c r="C1573" s="112">
        <f>VLOOKUP(A1573,cuc!$A$3:$H$2089,8,FALSE)</f>
        <v>0</v>
      </c>
      <c r="D1573" s="119"/>
      <c r="E1573" s="115"/>
    </row>
    <row r="1574" spans="1:5" hidden="1" x14ac:dyDescent="0.3">
      <c r="A1574" s="114">
        <v>511509</v>
      </c>
      <c r="B1574" s="113" t="s">
        <v>636</v>
      </c>
      <c r="C1574" s="112">
        <f>VLOOKUP(A1574,cuc!$A$3:$H$2089,8,FALSE)</f>
        <v>0</v>
      </c>
      <c r="D1574" s="119"/>
      <c r="E1574" s="115"/>
    </row>
    <row r="1575" spans="1:5" hidden="1" x14ac:dyDescent="0.3">
      <c r="A1575" s="114">
        <v>511510</v>
      </c>
      <c r="B1575" s="113" t="s">
        <v>635</v>
      </c>
      <c r="C1575" s="112">
        <f>VLOOKUP(A1575,cuc!$A$3:$H$2089,8,FALSE)</f>
        <v>0</v>
      </c>
      <c r="D1575" s="119"/>
      <c r="E1575" s="115"/>
    </row>
    <row r="1576" spans="1:5" hidden="1" x14ac:dyDescent="0.3">
      <c r="A1576" s="114">
        <v>511511</v>
      </c>
      <c r="B1576" s="113" t="s">
        <v>634</v>
      </c>
      <c r="C1576" s="112">
        <f>VLOOKUP(A1576,cuc!$A$3:$H$2089,8,FALSE)</f>
        <v>0</v>
      </c>
      <c r="D1576" s="119"/>
      <c r="E1576" s="115"/>
    </row>
    <row r="1577" spans="1:5" hidden="1" x14ac:dyDescent="0.3">
      <c r="A1577" s="114">
        <v>511512</v>
      </c>
      <c r="B1577" s="113" t="s">
        <v>633</v>
      </c>
      <c r="C1577" s="112">
        <f>VLOOKUP(A1577,cuc!$A$3:$H$2089,8,FALSE)</f>
        <v>0</v>
      </c>
      <c r="D1577" s="119"/>
      <c r="E1577" s="115"/>
    </row>
    <row r="1578" spans="1:5" hidden="1" x14ac:dyDescent="0.3">
      <c r="A1578" s="114">
        <v>511513</v>
      </c>
      <c r="B1578" s="113" t="s">
        <v>632</v>
      </c>
      <c r="C1578" s="112">
        <f>VLOOKUP(A1578,cuc!$A$3:$H$2089,8,FALSE)</f>
        <v>0</v>
      </c>
      <c r="D1578" s="119"/>
      <c r="E1578" s="115"/>
    </row>
    <row r="1579" spans="1:5" hidden="1" x14ac:dyDescent="0.3">
      <c r="A1579" s="114">
        <v>511514</v>
      </c>
      <c r="B1579" s="113" t="s">
        <v>631</v>
      </c>
      <c r="C1579" s="112">
        <f>VLOOKUP(A1579,cuc!$A$3:$H$2089,8,FALSE)</f>
        <v>0</v>
      </c>
      <c r="D1579" s="119"/>
      <c r="E1579" s="115"/>
    </row>
    <row r="1580" spans="1:5" hidden="1" x14ac:dyDescent="0.3">
      <c r="A1580" s="114">
        <v>511515</v>
      </c>
      <c r="B1580" s="113" t="s">
        <v>630</v>
      </c>
      <c r="C1580" s="112">
        <f>VLOOKUP(A1580,cuc!$A$3:$H$2089,8,FALSE)</f>
        <v>0</v>
      </c>
      <c r="D1580" s="119"/>
      <c r="E1580" s="115"/>
    </row>
    <row r="1581" spans="1:5" hidden="1" x14ac:dyDescent="0.3">
      <c r="A1581" s="114">
        <v>511516</v>
      </c>
      <c r="B1581" s="113" t="s">
        <v>629</v>
      </c>
      <c r="C1581" s="112">
        <f>VLOOKUP(A1581,cuc!$A$3:$H$2089,8,FALSE)</f>
        <v>0</v>
      </c>
      <c r="D1581" s="119"/>
      <c r="E1581" s="115"/>
    </row>
    <row r="1582" spans="1:5" hidden="1" x14ac:dyDescent="0.3">
      <c r="A1582" s="114">
        <v>511517</v>
      </c>
      <c r="B1582" s="113" t="s">
        <v>628</v>
      </c>
      <c r="C1582" s="112">
        <f>VLOOKUP(A1582,cuc!$A$3:$H$2089,8,FALSE)</f>
        <v>0</v>
      </c>
      <c r="D1582" s="119"/>
      <c r="E1582" s="115"/>
    </row>
    <row r="1583" spans="1:5" hidden="1" x14ac:dyDescent="0.3">
      <c r="A1583" s="114">
        <v>511518</v>
      </c>
      <c r="B1583" s="113" t="s">
        <v>627</v>
      </c>
      <c r="C1583" s="112">
        <f>VLOOKUP(A1583,cuc!$A$3:$H$2089,8,FALSE)</f>
        <v>0</v>
      </c>
      <c r="D1583" s="119"/>
      <c r="E1583" s="115"/>
    </row>
    <row r="1584" spans="1:5" hidden="1" x14ac:dyDescent="0.3">
      <c r="A1584" s="114">
        <v>511519</v>
      </c>
      <c r="B1584" s="113" t="s">
        <v>626</v>
      </c>
      <c r="C1584" s="112">
        <f>VLOOKUP(A1584,cuc!$A$3:$H$2089,8,FALSE)</f>
        <v>0</v>
      </c>
      <c r="D1584" s="119"/>
      <c r="E1584" s="115"/>
    </row>
    <row r="1585" spans="1:5" hidden="1" x14ac:dyDescent="0.3">
      <c r="A1585" s="114">
        <v>511520</v>
      </c>
      <c r="B1585" s="113" t="s">
        <v>625</v>
      </c>
      <c r="C1585" s="112">
        <f>VLOOKUP(A1585,cuc!$A$3:$H$2089,8,FALSE)</f>
        <v>0</v>
      </c>
      <c r="D1585" s="119"/>
      <c r="E1585" s="115"/>
    </row>
    <row r="1586" spans="1:5" hidden="1" x14ac:dyDescent="0.3">
      <c r="A1586" s="114">
        <v>511521</v>
      </c>
      <c r="B1586" s="113" t="s">
        <v>624</v>
      </c>
      <c r="C1586" s="112">
        <f>VLOOKUP(A1586,cuc!$A$3:$H$2089,8,FALSE)</f>
        <v>0</v>
      </c>
      <c r="D1586" s="119"/>
      <c r="E1586" s="115"/>
    </row>
    <row r="1587" spans="1:5" hidden="1" x14ac:dyDescent="0.3">
      <c r="A1587" s="114">
        <v>511522</v>
      </c>
      <c r="B1587" s="113" t="s">
        <v>623</v>
      </c>
      <c r="C1587" s="112">
        <f>VLOOKUP(A1587,cuc!$A$3:$H$2089,8,FALSE)</f>
        <v>0</v>
      </c>
      <c r="D1587" s="119"/>
      <c r="E1587" s="115"/>
    </row>
    <row r="1588" spans="1:5" hidden="1" x14ac:dyDescent="0.3">
      <c r="A1588" s="114">
        <v>511523</v>
      </c>
      <c r="B1588" s="113" t="s">
        <v>622</v>
      </c>
      <c r="C1588" s="112">
        <f>VLOOKUP(A1588,cuc!$A$3:$H$2089,8,FALSE)</f>
        <v>0</v>
      </c>
      <c r="D1588" s="119"/>
      <c r="E1588" s="115"/>
    </row>
    <row r="1589" spans="1:5" hidden="1" x14ac:dyDescent="0.3">
      <c r="A1589" s="114">
        <v>511524</v>
      </c>
      <c r="B1589" s="113" t="s">
        <v>621</v>
      </c>
      <c r="C1589" s="112">
        <f>VLOOKUP(A1589,cuc!$A$3:$H$2089,8,FALSE)</f>
        <v>0</v>
      </c>
      <c r="D1589" s="119"/>
      <c r="E1589" s="115"/>
    </row>
    <row r="1590" spans="1:5" hidden="1" x14ac:dyDescent="0.3">
      <c r="A1590" s="114">
        <v>511525</v>
      </c>
      <c r="B1590" s="113" t="s">
        <v>620</v>
      </c>
      <c r="C1590" s="112">
        <f>VLOOKUP(A1590,cuc!$A$3:$H$2089,8,FALSE)</f>
        <v>0</v>
      </c>
      <c r="D1590" s="119"/>
      <c r="E1590" s="115"/>
    </row>
    <row r="1591" spans="1:5" hidden="1" x14ac:dyDescent="0.3">
      <c r="A1591" s="114">
        <v>511526</v>
      </c>
      <c r="B1591" s="113" t="s">
        <v>619</v>
      </c>
      <c r="C1591" s="112">
        <f>VLOOKUP(A1591,cuc!$A$3:$H$2089,8,FALSE)</f>
        <v>0</v>
      </c>
      <c r="D1591" s="119"/>
      <c r="E1591" s="115"/>
    </row>
    <row r="1592" spans="1:5" hidden="1" x14ac:dyDescent="0.3">
      <c r="A1592" s="114">
        <v>511527</v>
      </c>
      <c r="B1592" s="113" t="s">
        <v>618</v>
      </c>
      <c r="C1592" s="112">
        <f>VLOOKUP(A1592,cuc!$A$3:$H$2089,8,FALSE)</f>
        <v>0</v>
      </c>
      <c r="D1592" s="119"/>
      <c r="E1592" s="115"/>
    </row>
    <row r="1593" spans="1:5" hidden="1" x14ac:dyDescent="0.3">
      <c r="A1593" s="114">
        <v>511528</v>
      </c>
      <c r="B1593" s="113" t="s">
        <v>617</v>
      </c>
      <c r="C1593" s="112">
        <f>VLOOKUP(A1593,cuc!$A$3:$H$2089,8,FALSE)</f>
        <v>0</v>
      </c>
      <c r="D1593" s="119"/>
      <c r="E1593" s="115"/>
    </row>
    <row r="1594" spans="1:5" x14ac:dyDescent="0.3">
      <c r="A1594" s="114">
        <v>511529</v>
      </c>
      <c r="B1594" s="113" t="s">
        <v>616</v>
      </c>
      <c r="C1594" s="112">
        <f>VLOOKUP(A1594,cuc!$A$3:$H$2089,8,FALSE)</f>
        <v>68116503</v>
      </c>
      <c r="D1594" s="119"/>
      <c r="E1594" s="115"/>
    </row>
    <row r="1595" spans="1:5" hidden="1" x14ac:dyDescent="0.3">
      <c r="A1595" s="114">
        <v>511530</v>
      </c>
      <c r="B1595" s="113" t="s">
        <v>615</v>
      </c>
      <c r="C1595" s="112">
        <f>VLOOKUP(A1595,cuc!$A$3:$H$2089,8,FALSE)</f>
        <v>0</v>
      </c>
      <c r="D1595" s="119"/>
      <c r="E1595" s="115"/>
    </row>
    <row r="1596" spans="1:5" hidden="1" x14ac:dyDescent="0.3">
      <c r="A1596" s="114">
        <v>511531</v>
      </c>
      <c r="B1596" s="113" t="s">
        <v>614</v>
      </c>
      <c r="C1596" s="112">
        <f>VLOOKUP(A1596,cuc!$A$3:$H$2089,8,FALSE)</f>
        <v>0</v>
      </c>
      <c r="D1596" s="119"/>
      <c r="E1596" s="115"/>
    </row>
    <row r="1597" spans="1:5" hidden="1" x14ac:dyDescent="0.3">
      <c r="A1597" s="114">
        <v>511532</v>
      </c>
      <c r="B1597" s="113" t="s">
        <v>613</v>
      </c>
      <c r="C1597" s="112">
        <f>VLOOKUP(A1597,cuc!$A$3:$H$2089,8,FALSE)</f>
        <v>0</v>
      </c>
      <c r="D1597" s="119"/>
      <c r="E1597" s="115"/>
    </row>
    <row r="1598" spans="1:5" hidden="1" x14ac:dyDescent="0.3">
      <c r="A1598" s="114">
        <v>511533</v>
      </c>
      <c r="B1598" s="113" t="s">
        <v>612</v>
      </c>
      <c r="C1598" s="112">
        <f>VLOOKUP(A1598,cuc!$A$3:$H$2089,8,FALSE)</f>
        <v>0</v>
      </c>
      <c r="D1598" s="119"/>
      <c r="E1598" s="115"/>
    </row>
    <row r="1599" spans="1:5" hidden="1" x14ac:dyDescent="0.3">
      <c r="A1599" s="114">
        <v>511534</v>
      </c>
      <c r="B1599" s="113" t="s">
        <v>611</v>
      </c>
      <c r="C1599" s="112">
        <f>VLOOKUP(A1599,cuc!$A$3:$H$2089,8,FALSE)</f>
        <v>0</v>
      </c>
      <c r="D1599" s="119"/>
      <c r="E1599" s="115"/>
    </row>
    <row r="1600" spans="1:5" hidden="1" x14ac:dyDescent="0.3">
      <c r="A1600" s="114">
        <v>511535</v>
      </c>
      <c r="B1600" s="113" t="s">
        <v>610</v>
      </c>
      <c r="C1600" s="112">
        <f>VLOOKUP(A1600,cuc!$A$3:$H$2089,8,FALSE)</f>
        <v>0</v>
      </c>
      <c r="D1600" s="119"/>
      <c r="E1600" s="115"/>
    </row>
    <row r="1601" spans="1:5" hidden="1" x14ac:dyDescent="0.3">
      <c r="A1601" s="114">
        <v>511536</v>
      </c>
      <c r="B1601" s="113" t="s">
        <v>609</v>
      </c>
      <c r="C1601" s="112">
        <f>VLOOKUP(A1601,cuc!$A$3:$H$2089,8,FALSE)</f>
        <v>0</v>
      </c>
      <c r="D1601" s="119"/>
      <c r="E1601" s="115"/>
    </row>
    <row r="1602" spans="1:5" hidden="1" x14ac:dyDescent="0.3">
      <c r="A1602" s="114">
        <v>511537</v>
      </c>
      <c r="B1602" s="113" t="s">
        <v>608</v>
      </c>
      <c r="C1602" s="112">
        <f>VLOOKUP(A1602,cuc!$A$3:$H$2089,8,FALSE)</f>
        <v>0</v>
      </c>
      <c r="D1602" s="119"/>
      <c r="E1602" s="115"/>
    </row>
    <row r="1603" spans="1:5" hidden="1" x14ac:dyDescent="0.3">
      <c r="A1603" s="114">
        <v>511538</v>
      </c>
      <c r="B1603" s="113" t="s">
        <v>607</v>
      </c>
      <c r="C1603" s="112">
        <f>VLOOKUP(A1603,cuc!$A$3:$H$2089,8,FALSE)</f>
        <v>0</v>
      </c>
      <c r="D1603" s="119"/>
      <c r="E1603" s="115"/>
    </row>
    <row r="1604" spans="1:5" hidden="1" x14ac:dyDescent="0.3">
      <c r="A1604" s="114">
        <v>511539</v>
      </c>
      <c r="B1604" s="113" t="s">
        <v>606</v>
      </c>
      <c r="C1604" s="112">
        <f>VLOOKUP(A1604,cuc!$A$3:$H$2089,8,FALSE)</f>
        <v>0</v>
      </c>
      <c r="D1604" s="119"/>
      <c r="E1604" s="115"/>
    </row>
    <row r="1605" spans="1:5" hidden="1" x14ac:dyDescent="0.3">
      <c r="A1605" s="114">
        <v>511540</v>
      </c>
      <c r="B1605" s="113" t="s">
        <v>451</v>
      </c>
      <c r="C1605" s="112">
        <f>VLOOKUP(A1605,cuc!$A$3:$H$2089,8,FALSE)</f>
        <v>0</v>
      </c>
      <c r="D1605" s="119"/>
      <c r="E1605" s="115"/>
    </row>
    <row r="1606" spans="1:5" hidden="1" x14ac:dyDescent="0.3">
      <c r="A1606" s="114">
        <v>511541</v>
      </c>
      <c r="B1606" s="113" t="s">
        <v>605</v>
      </c>
      <c r="C1606" s="112">
        <f>VLOOKUP(A1606,cuc!$A$3:$H$2089,8,FALSE)</f>
        <v>0</v>
      </c>
      <c r="D1606" s="119"/>
      <c r="E1606" s="115"/>
    </row>
    <row r="1607" spans="1:5" hidden="1" x14ac:dyDescent="0.3">
      <c r="A1607" s="114">
        <v>511542</v>
      </c>
      <c r="B1607" s="113" t="s">
        <v>604</v>
      </c>
      <c r="C1607" s="112">
        <f>VLOOKUP(A1607,cuc!$A$3:$H$2089,8,FALSE)</f>
        <v>0</v>
      </c>
      <c r="D1607" s="119"/>
      <c r="E1607" s="115"/>
    </row>
    <row r="1608" spans="1:5" hidden="1" x14ac:dyDescent="0.3">
      <c r="A1608" s="114">
        <v>511543</v>
      </c>
      <c r="B1608" s="113" t="s">
        <v>603</v>
      </c>
      <c r="C1608" s="112">
        <f>VLOOKUP(A1608,cuc!$A$3:$H$2089,8,FALSE)</f>
        <v>0</v>
      </c>
      <c r="D1608" s="119"/>
      <c r="E1608" s="115"/>
    </row>
    <row r="1609" spans="1:5" hidden="1" x14ac:dyDescent="0.3">
      <c r="A1609" s="114">
        <v>511544</v>
      </c>
      <c r="B1609" s="113" t="s">
        <v>602</v>
      </c>
      <c r="C1609" s="112">
        <f>VLOOKUP(A1609,cuc!$A$3:$H$2089,8,FALSE)</f>
        <v>0</v>
      </c>
      <c r="D1609" s="119"/>
      <c r="E1609" s="115"/>
    </row>
    <row r="1610" spans="1:5" hidden="1" x14ac:dyDescent="0.3">
      <c r="A1610" s="114">
        <v>511545</v>
      </c>
      <c r="B1610" s="113" t="s">
        <v>601</v>
      </c>
      <c r="C1610" s="112">
        <f>VLOOKUP(A1610,cuc!$A$3:$H$2089,8,FALSE)</f>
        <v>0</v>
      </c>
      <c r="D1610" s="119"/>
      <c r="E1610" s="115"/>
    </row>
    <row r="1611" spans="1:5" hidden="1" x14ac:dyDescent="0.3">
      <c r="A1611" s="114">
        <v>511546</v>
      </c>
      <c r="B1611" s="113" t="s">
        <v>164</v>
      </c>
      <c r="C1611" s="112">
        <f>VLOOKUP(A1611,cuc!$A$3:$H$2089,8,FALSE)</f>
        <v>0</v>
      </c>
      <c r="D1611" s="119"/>
      <c r="E1611" s="115"/>
    </row>
    <row r="1612" spans="1:5" hidden="1" x14ac:dyDescent="0.3">
      <c r="A1612" s="114">
        <v>511547</v>
      </c>
      <c r="B1612" s="113" t="s">
        <v>600</v>
      </c>
      <c r="C1612" s="112">
        <f>VLOOKUP(A1612,cuc!$A$3:$H$2089,8,FALSE)</f>
        <v>0</v>
      </c>
      <c r="D1612" s="119"/>
      <c r="E1612" s="115"/>
    </row>
    <row r="1613" spans="1:5" hidden="1" x14ac:dyDescent="0.3">
      <c r="A1613" s="114">
        <v>511548</v>
      </c>
      <c r="B1613" s="113" t="s">
        <v>599</v>
      </c>
      <c r="C1613" s="112">
        <f>VLOOKUP(A1613,cuc!$A$3:$H$2089,8,FALSE)</f>
        <v>0</v>
      </c>
      <c r="D1613" s="119"/>
      <c r="E1613" s="115"/>
    </row>
    <row r="1614" spans="1:5" hidden="1" x14ac:dyDescent="0.3">
      <c r="A1614" s="114">
        <v>511549</v>
      </c>
      <c r="B1614" s="113" t="s">
        <v>598</v>
      </c>
      <c r="C1614" s="112">
        <f>VLOOKUP(A1614,cuc!$A$3:$H$2089,8,FALSE)</f>
        <v>0</v>
      </c>
      <c r="D1614" s="119"/>
      <c r="E1614" s="115"/>
    </row>
    <row r="1615" spans="1:5" hidden="1" x14ac:dyDescent="0.3">
      <c r="A1615" s="114">
        <v>511551</v>
      </c>
      <c r="B1615" s="113" t="s">
        <v>537</v>
      </c>
      <c r="C1615" s="112">
        <f>VLOOKUP(A1615,cuc!$A$3:$H$2089,8,FALSE)</f>
        <v>0</v>
      </c>
      <c r="D1615" s="119"/>
      <c r="E1615" s="115"/>
    </row>
    <row r="1616" spans="1:5" hidden="1" x14ac:dyDescent="0.3">
      <c r="A1616" s="114">
        <v>511552</v>
      </c>
      <c r="B1616" s="113" t="s">
        <v>597</v>
      </c>
      <c r="C1616" s="112">
        <f>VLOOKUP(A1616,cuc!$A$3:$H$2089,8,FALSE)</f>
        <v>0</v>
      </c>
      <c r="D1616" s="119"/>
      <c r="E1616" s="115"/>
    </row>
    <row r="1617" spans="1:5" hidden="1" x14ac:dyDescent="0.3">
      <c r="A1617" s="114">
        <v>511553</v>
      </c>
      <c r="B1617" s="113" t="s">
        <v>596</v>
      </c>
      <c r="C1617" s="112">
        <f>VLOOKUP(A1617,cuc!$A$3:$H$2089,8,FALSE)</f>
        <v>0</v>
      </c>
      <c r="D1617" s="119"/>
      <c r="E1617" s="115"/>
    </row>
    <row r="1618" spans="1:5" hidden="1" x14ac:dyDescent="0.3">
      <c r="A1618" s="114">
        <v>511554</v>
      </c>
      <c r="B1618" s="113" t="s">
        <v>595</v>
      </c>
      <c r="C1618" s="112">
        <f>VLOOKUP(A1618,cuc!$A$3:$H$2089,8,FALSE)</f>
        <v>0</v>
      </c>
      <c r="D1618" s="119"/>
      <c r="E1618" s="115"/>
    </row>
    <row r="1619" spans="1:5" hidden="1" x14ac:dyDescent="0.3">
      <c r="A1619" s="114">
        <v>511555</v>
      </c>
      <c r="B1619" s="113" t="s">
        <v>594</v>
      </c>
      <c r="C1619" s="112">
        <f>VLOOKUP(A1619,cuc!$A$3:$H$2089,8,FALSE)</f>
        <v>0</v>
      </c>
      <c r="D1619" s="119"/>
      <c r="E1619" s="115"/>
    </row>
    <row r="1620" spans="1:5" hidden="1" x14ac:dyDescent="0.3">
      <c r="A1620" s="114">
        <v>511556</v>
      </c>
      <c r="B1620" s="113" t="s">
        <v>593</v>
      </c>
      <c r="C1620" s="112">
        <f>VLOOKUP(A1620,cuc!$A$3:$H$2089,8,FALSE)</f>
        <v>0</v>
      </c>
      <c r="D1620" s="119"/>
      <c r="E1620" s="115"/>
    </row>
    <row r="1621" spans="1:5" hidden="1" x14ac:dyDescent="0.3">
      <c r="A1621" s="114">
        <v>511557</v>
      </c>
      <c r="B1621" s="113" t="s">
        <v>592</v>
      </c>
      <c r="C1621" s="112">
        <f>VLOOKUP(A1621,cuc!$A$3:$H$2089,8,FALSE)</f>
        <v>0</v>
      </c>
      <c r="D1621" s="119"/>
      <c r="E1621" s="115"/>
    </row>
    <row r="1622" spans="1:5" hidden="1" x14ac:dyDescent="0.3">
      <c r="A1622" s="114">
        <v>511558</v>
      </c>
      <c r="B1622" s="113" t="s">
        <v>591</v>
      </c>
      <c r="C1622" s="112">
        <f>VLOOKUP(A1622,cuc!$A$3:$H$2089,8,FALSE)</f>
        <v>0</v>
      </c>
      <c r="D1622" s="119"/>
      <c r="E1622" s="115"/>
    </row>
    <row r="1623" spans="1:5" hidden="1" x14ac:dyDescent="0.3">
      <c r="A1623" s="114">
        <v>511559</v>
      </c>
      <c r="B1623" s="113" t="s">
        <v>590</v>
      </c>
      <c r="C1623" s="112">
        <f>VLOOKUP(A1623,cuc!$A$3:$H$2089,8,FALSE)</f>
        <v>0</v>
      </c>
      <c r="D1623" s="119"/>
      <c r="E1623" s="115"/>
    </row>
    <row r="1624" spans="1:5" hidden="1" x14ac:dyDescent="0.3">
      <c r="A1624" s="114">
        <v>511560</v>
      </c>
      <c r="B1624" s="113" t="s">
        <v>589</v>
      </c>
      <c r="C1624" s="112">
        <f>VLOOKUP(A1624,cuc!$A$3:$H$2089,8,FALSE)</f>
        <v>0</v>
      </c>
      <c r="D1624" s="119"/>
      <c r="E1624" s="115"/>
    </row>
    <row r="1625" spans="1:5" hidden="1" x14ac:dyDescent="0.3">
      <c r="A1625" s="114">
        <v>511561</v>
      </c>
      <c r="B1625" s="113" t="s">
        <v>588</v>
      </c>
      <c r="C1625" s="112">
        <f>VLOOKUP(A1625,cuc!$A$3:$H$2089,8,FALSE)</f>
        <v>0</v>
      </c>
      <c r="D1625" s="119"/>
      <c r="E1625" s="115"/>
    </row>
    <row r="1626" spans="1:5" hidden="1" x14ac:dyDescent="0.3">
      <c r="A1626" s="114">
        <v>511562</v>
      </c>
      <c r="B1626" s="113" t="s">
        <v>587</v>
      </c>
      <c r="C1626" s="112">
        <f>VLOOKUP(A1626,cuc!$A$3:$H$2089,8,FALSE)</f>
        <v>0</v>
      </c>
      <c r="D1626" s="119"/>
      <c r="E1626" s="115"/>
    </row>
    <row r="1627" spans="1:5" hidden="1" x14ac:dyDescent="0.3">
      <c r="A1627" s="114">
        <v>511563</v>
      </c>
      <c r="B1627" s="113" t="s">
        <v>586</v>
      </c>
      <c r="C1627" s="112">
        <f>VLOOKUP(A1627,cuc!$A$3:$H$2089,8,FALSE)</f>
        <v>0</v>
      </c>
      <c r="D1627" s="119"/>
      <c r="E1627" s="115"/>
    </row>
    <row r="1628" spans="1:5" hidden="1" x14ac:dyDescent="0.3">
      <c r="A1628" s="114">
        <v>511564</v>
      </c>
      <c r="B1628" s="113" t="s">
        <v>585</v>
      </c>
      <c r="C1628" s="112">
        <f>VLOOKUP(A1628,cuc!$A$3:$H$2089,8,FALSE)</f>
        <v>0</v>
      </c>
      <c r="D1628" s="119"/>
      <c r="E1628" s="115"/>
    </row>
    <row r="1629" spans="1:5" hidden="1" x14ac:dyDescent="0.3">
      <c r="A1629" s="114">
        <v>511565</v>
      </c>
      <c r="B1629" s="113" t="s">
        <v>584</v>
      </c>
      <c r="C1629" s="112">
        <f>VLOOKUP(A1629,cuc!$A$3:$H$2089,8,FALSE)</f>
        <v>0</v>
      </c>
      <c r="D1629" s="119"/>
      <c r="E1629" s="115"/>
    </row>
    <row r="1630" spans="1:5" hidden="1" x14ac:dyDescent="0.3">
      <c r="A1630" s="114">
        <v>511566</v>
      </c>
      <c r="B1630" s="113" t="s">
        <v>583</v>
      </c>
      <c r="C1630" s="112">
        <f>VLOOKUP(A1630,cuc!$A$3:$H$2089,8,FALSE)</f>
        <v>0</v>
      </c>
      <c r="D1630" s="119"/>
      <c r="E1630" s="115"/>
    </row>
    <row r="1631" spans="1:5" hidden="1" x14ac:dyDescent="0.3">
      <c r="A1631" s="114">
        <v>511567</v>
      </c>
      <c r="B1631" s="113" t="s">
        <v>582</v>
      </c>
      <c r="C1631" s="112">
        <f>VLOOKUP(A1631,cuc!$A$3:$H$2089,8,FALSE)</f>
        <v>0</v>
      </c>
      <c r="D1631" s="119"/>
      <c r="E1631" s="115"/>
    </row>
    <row r="1632" spans="1:5" hidden="1" x14ac:dyDescent="0.3">
      <c r="A1632" s="114">
        <v>511568</v>
      </c>
      <c r="B1632" s="113" t="s">
        <v>581</v>
      </c>
      <c r="C1632" s="112">
        <f>VLOOKUP(A1632,cuc!$A$3:$H$2089,8,FALSE)</f>
        <v>0</v>
      </c>
      <c r="D1632" s="119"/>
      <c r="E1632" s="115"/>
    </row>
    <row r="1633" spans="1:5" hidden="1" x14ac:dyDescent="0.3">
      <c r="A1633" s="114">
        <v>511569</v>
      </c>
      <c r="B1633" s="113" t="s">
        <v>580</v>
      </c>
      <c r="C1633" s="112">
        <f>VLOOKUP(A1633,cuc!$A$3:$H$2089,8,FALSE)</f>
        <v>0</v>
      </c>
      <c r="D1633" s="119"/>
      <c r="E1633" s="115"/>
    </row>
    <row r="1634" spans="1:5" hidden="1" x14ac:dyDescent="0.3">
      <c r="A1634" s="114">
        <v>512000</v>
      </c>
      <c r="B1634" s="113" t="s">
        <v>579</v>
      </c>
      <c r="C1634" s="112">
        <f>VLOOKUP(A1634,cuc!$A$3:$H$2089,8,FALSE)</f>
        <v>0</v>
      </c>
      <c r="D1634" s="119"/>
      <c r="E1634" s="115"/>
    </row>
    <row r="1635" spans="1:5" hidden="1" x14ac:dyDescent="0.3">
      <c r="A1635" s="114">
        <v>512005</v>
      </c>
      <c r="B1635" s="113" t="s">
        <v>578</v>
      </c>
      <c r="C1635" s="112">
        <f>VLOOKUP(A1635,cuc!$A$3:$H$2089,8,FALSE)</f>
        <v>0</v>
      </c>
      <c r="D1635" s="119"/>
      <c r="E1635" s="115"/>
    </row>
    <row r="1636" spans="1:5" hidden="1" x14ac:dyDescent="0.3">
      <c r="A1636" s="114">
        <v>512010</v>
      </c>
      <c r="B1636" s="113" t="s">
        <v>577</v>
      </c>
      <c r="C1636" s="112">
        <f>VLOOKUP(A1636,cuc!$A$3:$H$2089,8,FALSE)</f>
        <v>0</v>
      </c>
      <c r="D1636" s="119"/>
      <c r="E1636" s="115"/>
    </row>
    <row r="1637" spans="1:5" hidden="1" x14ac:dyDescent="0.3">
      <c r="A1637" s="114">
        <v>512015</v>
      </c>
      <c r="B1637" s="113" t="s">
        <v>576</v>
      </c>
      <c r="C1637" s="112">
        <f>VLOOKUP(A1637,cuc!$A$3:$H$2089,8,FALSE)</f>
        <v>0</v>
      </c>
      <c r="D1637" s="119"/>
      <c r="E1637" s="115"/>
    </row>
    <row r="1638" spans="1:5" hidden="1" x14ac:dyDescent="0.3">
      <c r="A1638" s="114">
        <v>512020</v>
      </c>
      <c r="B1638" s="113" t="s">
        <v>575</v>
      </c>
      <c r="C1638" s="112">
        <f>VLOOKUP(A1638,cuc!$A$3:$H$2089,8,FALSE)</f>
        <v>0</v>
      </c>
      <c r="D1638" s="119"/>
      <c r="E1638" s="115"/>
    </row>
    <row r="1639" spans="1:5" hidden="1" x14ac:dyDescent="0.3">
      <c r="A1639" s="114">
        <v>512025</v>
      </c>
      <c r="B1639" s="113" t="s">
        <v>574</v>
      </c>
      <c r="C1639" s="112">
        <f>VLOOKUP(A1639,cuc!$A$3:$H$2089,8,FALSE)</f>
        <v>0</v>
      </c>
      <c r="D1639" s="119"/>
      <c r="E1639" s="115"/>
    </row>
    <row r="1640" spans="1:5" hidden="1" x14ac:dyDescent="0.3">
      <c r="A1640" s="114">
        <v>512030</v>
      </c>
      <c r="B1640" s="113" t="s">
        <v>573</v>
      </c>
      <c r="C1640" s="112">
        <f>VLOOKUP(A1640,cuc!$A$3:$H$2089,8,FALSE)</f>
        <v>0</v>
      </c>
      <c r="D1640" s="119"/>
      <c r="E1640" s="115"/>
    </row>
    <row r="1641" spans="1:5" x14ac:dyDescent="0.3">
      <c r="A1641" s="114">
        <v>512500</v>
      </c>
      <c r="B1641" s="113" t="s">
        <v>572</v>
      </c>
      <c r="C1641" s="112">
        <f>VLOOKUP(A1641,cuc!$A$3:$H$2089,8,FALSE)</f>
        <v>156963177</v>
      </c>
      <c r="D1641" s="119"/>
      <c r="E1641" s="115"/>
    </row>
    <row r="1642" spans="1:5" x14ac:dyDescent="0.3">
      <c r="A1642" s="114">
        <v>512505</v>
      </c>
      <c r="B1642" s="113" t="s">
        <v>571</v>
      </c>
      <c r="C1642" s="112">
        <f>VLOOKUP(A1642,cuc!$A$3:$H$2089,8,FALSE)</f>
        <v>85771810</v>
      </c>
      <c r="D1642" s="119"/>
      <c r="E1642" s="115"/>
    </row>
    <row r="1643" spans="1:5" x14ac:dyDescent="0.3">
      <c r="A1643" s="114">
        <v>512510</v>
      </c>
      <c r="B1643" s="113" t="s">
        <v>570</v>
      </c>
      <c r="C1643" s="112">
        <f>VLOOKUP(A1643,cuc!$A$3:$H$2089,8,FALSE)</f>
        <v>36585604</v>
      </c>
      <c r="D1643" s="119"/>
      <c r="E1643" s="115"/>
    </row>
    <row r="1644" spans="1:5" x14ac:dyDescent="0.3">
      <c r="A1644" s="114">
        <v>512515</v>
      </c>
      <c r="B1644" s="113" t="s">
        <v>569</v>
      </c>
      <c r="C1644" s="112">
        <f>VLOOKUP(A1644,cuc!$A$3:$H$2089,8,FALSE)</f>
        <v>26154700</v>
      </c>
      <c r="D1644" s="119"/>
      <c r="E1644" s="115"/>
    </row>
    <row r="1645" spans="1:5" hidden="1" x14ac:dyDescent="0.3">
      <c r="A1645" s="114">
        <v>512520</v>
      </c>
      <c r="B1645" s="113" t="s">
        <v>568</v>
      </c>
      <c r="C1645" s="112">
        <f>VLOOKUP(A1645,cuc!$A$3:$H$2089,8,FALSE)</f>
        <v>0</v>
      </c>
      <c r="D1645" s="119"/>
      <c r="E1645" s="115"/>
    </row>
    <row r="1646" spans="1:5" hidden="1" x14ac:dyDescent="0.3">
      <c r="A1646" s="114">
        <v>512525</v>
      </c>
      <c r="B1646" s="113" t="s">
        <v>567</v>
      </c>
      <c r="C1646" s="112">
        <f>VLOOKUP(A1646,cuc!$A$3:$H$2089,8,FALSE)</f>
        <v>0</v>
      </c>
      <c r="D1646" s="119"/>
      <c r="E1646" s="115"/>
    </row>
    <row r="1647" spans="1:5" hidden="1" x14ac:dyDescent="0.3">
      <c r="A1647" s="114">
        <v>512526</v>
      </c>
      <c r="B1647" s="113" t="s">
        <v>566</v>
      </c>
      <c r="C1647" s="112">
        <f>VLOOKUP(A1647,cuc!$A$3:$H$2089,8,FALSE)</f>
        <v>0</v>
      </c>
      <c r="D1647" s="119"/>
      <c r="E1647" s="115"/>
    </row>
    <row r="1648" spans="1:5" hidden="1" x14ac:dyDescent="0.3">
      <c r="A1648" s="114">
        <v>512528</v>
      </c>
      <c r="B1648" s="113" t="s">
        <v>565</v>
      </c>
      <c r="C1648" s="112">
        <f>VLOOKUP(A1648,cuc!$A$3:$H$2089,8,FALSE)</f>
        <v>0</v>
      </c>
      <c r="D1648" s="119"/>
      <c r="E1648" s="115"/>
    </row>
    <row r="1649" spans="1:5" hidden="1" x14ac:dyDescent="0.3">
      <c r="A1649" s="114">
        <v>512529</v>
      </c>
      <c r="B1649" s="113" t="s">
        <v>564</v>
      </c>
      <c r="C1649" s="112">
        <f>VLOOKUP(A1649,cuc!$A$3:$H$2089,8,FALSE)</f>
        <v>0</v>
      </c>
      <c r="D1649" s="119"/>
      <c r="E1649" s="115"/>
    </row>
    <row r="1650" spans="1:5" hidden="1" x14ac:dyDescent="0.3">
      <c r="A1650" s="114">
        <v>512530</v>
      </c>
      <c r="B1650" s="113" t="s">
        <v>563</v>
      </c>
      <c r="C1650" s="112">
        <f>VLOOKUP(A1650,cuc!$A$3:$H$2089,8,FALSE)</f>
        <v>0</v>
      </c>
      <c r="D1650" s="119"/>
      <c r="E1650" s="115"/>
    </row>
    <row r="1651" spans="1:5" hidden="1" x14ac:dyDescent="0.3">
      <c r="A1651" s="114">
        <v>512535</v>
      </c>
      <c r="B1651" s="113" t="s">
        <v>562</v>
      </c>
      <c r="C1651" s="112">
        <f>VLOOKUP(A1651,cuc!$A$3:$H$2089,8,FALSE)</f>
        <v>0</v>
      </c>
      <c r="D1651" s="119"/>
      <c r="E1651" s="115"/>
    </row>
    <row r="1652" spans="1:5" hidden="1" x14ac:dyDescent="0.3">
      <c r="A1652" s="114">
        <v>512540</v>
      </c>
      <c r="B1652" s="113" t="s">
        <v>561</v>
      </c>
      <c r="C1652" s="112">
        <f>VLOOKUP(A1652,cuc!$A$3:$H$2089,8,FALSE)</f>
        <v>0</v>
      </c>
      <c r="D1652" s="119"/>
      <c r="E1652" s="115"/>
    </row>
    <row r="1653" spans="1:5" x14ac:dyDescent="0.3">
      <c r="A1653" s="114">
        <v>512545</v>
      </c>
      <c r="B1653" s="113" t="s">
        <v>560</v>
      </c>
      <c r="C1653" s="112">
        <f>VLOOKUP(A1653,cuc!$A$3:$H$2089,8,FALSE)</f>
        <v>8451063</v>
      </c>
      <c r="D1653" s="119"/>
      <c r="E1653" s="115"/>
    </row>
    <row r="1654" spans="1:5" hidden="1" x14ac:dyDescent="0.3">
      <c r="A1654" s="114">
        <v>512550</v>
      </c>
      <c r="B1654" s="113" t="s">
        <v>559</v>
      </c>
      <c r="C1654" s="112">
        <f>VLOOKUP(A1654,cuc!$A$3:$H$2089,8,FALSE)</f>
        <v>0</v>
      </c>
      <c r="D1654" s="119"/>
      <c r="E1654" s="115"/>
    </row>
    <row r="1655" spans="1:5" hidden="1" x14ac:dyDescent="0.3">
      <c r="A1655" s="114">
        <v>512555</v>
      </c>
      <c r="B1655" s="113" t="s">
        <v>558</v>
      </c>
      <c r="C1655" s="112">
        <f>VLOOKUP(A1655,cuc!$A$3:$H$2089,8,FALSE)</f>
        <v>0</v>
      </c>
      <c r="D1655" s="119"/>
      <c r="E1655" s="115"/>
    </row>
    <row r="1656" spans="1:5" hidden="1" x14ac:dyDescent="0.3">
      <c r="A1656" s="114">
        <v>512560</v>
      </c>
      <c r="B1656" s="113" t="s">
        <v>557</v>
      </c>
      <c r="C1656" s="112">
        <f>VLOOKUP(A1656,cuc!$A$3:$H$2089,8,FALSE)</f>
        <v>0</v>
      </c>
      <c r="D1656" s="119"/>
      <c r="E1656" s="115"/>
    </row>
    <row r="1657" spans="1:5" hidden="1" x14ac:dyDescent="0.3">
      <c r="A1657" s="114">
        <v>512565</v>
      </c>
      <c r="B1657" s="113" t="s">
        <v>556</v>
      </c>
      <c r="C1657" s="112">
        <f>VLOOKUP(A1657,cuc!$A$3:$H$2089,8,FALSE)</f>
        <v>0</v>
      </c>
      <c r="D1657" s="119"/>
      <c r="E1657" s="115"/>
    </row>
    <row r="1658" spans="1:5" hidden="1" x14ac:dyDescent="0.3">
      <c r="A1658" s="114">
        <v>512570</v>
      </c>
      <c r="B1658" s="113" t="s">
        <v>555</v>
      </c>
      <c r="C1658" s="112">
        <f>VLOOKUP(A1658,cuc!$A$3:$H$2089,8,FALSE)</f>
        <v>0</v>
      </c>
      <c r="D1658" s="119"/>
      <c r="E1658" s="115"/>
    </row>
    <row r="1659" spans="1:5" hidden="1" x14ac:dyDescent="0.3">
      <c r="A1659" s="114">
        <v>512575</v>
      </c>
      <c r="B1659" s="113" t="s">
        <v>554</v>
      </c>
      <c r="C1659" s="112">
        <f>VLOOKUP(A1659,cuc!$A$3:$H$2089,8,FALSE)</f>
        <v>0</v>
      </c>
      <c r="D1659" s="119"/>
      <c r="E1659" s="115"/>
    </row>
    <row r="1660" spans="1:5" hidden="1" x14ac:dyDescent="0.3">
      <c r="A1660" s="114">
        <v>512580</v>
      </c>
      <c r="B1660" s="113" t="s">
        <v>553</v>
      </c>
      <c r="C1660" s="112">
        <f>VLOOKUP(A1660,cuc!$A$3:$H$2089,8,FALSE)</f>
        <v>0</v>
      </c>
      <c r="D1660" s="119"/>
      <c r="E1660" s="115"/>
    </row>
    <row r="1661" spans="1:5" hidden="1" x14ac:dyDescent="0.3">
      <c r="A1661" s="114">
        <v>512585</v>
      </c>
      <c r="B1661" s="113" t="s">
        <v>552</v>
      </c>
      <c r="C1661" s="112">
        <f>VLOOKUP(A1661,cuc!$A$3:$H$2089,8,FALSE)</f>
        <v>0</v>
      </c>
      <c r="D1661" s="119"/>
      <c r="E1661" s="115"/>
    </row>
    <row r="1662" spans="1:5" hidden="1" x14ac:dyDescent="0.3">
      <c r="A1662" s="114">
        <v>513000</v>
      </c>
      <c r="B1662" s="113" t="s">
        <v>551</v>
      </c>
      <c r="C1662" s="112">
        <f>VLOOKUP(A1662,cuc!$A$3:$H$2089,8,FALSE)</f>
        <v>0</v>
      </c>
      <c r="D1662" s="119"/>
      <c r="E1662" s="115"/>
    </row>
    <row r="1663" spans="1:5" hidden="1" x14ac:dyDescent="0.3">
      <c r="A1663" s="114">
        <v>513500</v>
      </c>
      <c r="B1663" s="113" t="s">
        <v>550</v>
      </c>
      <c r="C1663" s="112">
        <f>VLOOKUP(A1663,cuc!$A$3:$H$2089,8,FALSE)</f>
        <v>0</v>
      </c>
      <c r="D1663" s="119"/>
      <c r="E1663" s="115"/>
    </row>
    <row r="1664" spans="1:5" hidden="1" x14ac:dyDescent="0.3">
      <c r="A1664" s="114">
        <v>514000</v>
      </c>
      <c r="B1664" s="113" t="s">
        <v>549</v>
      </c>
      <c r="C1664" s="112">
        <f>VLOOKUP(A1664,cuc!$A$3:$H$2089,8,FALSE)</f>
        <v>0</v>
      </c>
      <c r="D1664" s="119"/>
      <c r="E1664" s="115"/>
    </row>
    <row r="1665" spans="1:5" x14ac:dyDescent="0.3">
      <c r="A1665" s="114">
        <v>520000</v>
      </c>
      <c r="B1665" s="113" t="s">
        <v>548</v>
      </c>
      <c r="C1665" s="112">
        <f>VLOOKUP(A1665,cuc!$A$3:$H$2089,8,FALSE)</f>
        <v>282882545.55000001</v>
      </c>
      <c r="D1665" s="119"/>
      <c r="E1665" s="115"/>
    </row>
    <row r="1666" spans="1:5" hidden="1" x14ac:dyDescent="0.3">
      <c r="A1666" s="114">
        <v>520500</v>
      </c>
      <c r="B1666" s="113" t="s">
        <v>547</v>
      </c>
      <c r="C1666" s="112">
        <f>VLOOKUP(A1666,cuc!$A$3:$H$2089,8,FALSE)</f>
        <v>0</v>
      </c>
      <c r="D1666" s="119"/>
      <c r="E1666" s="115"/>
    </row>
    <row r="1667" spans="1:5" hidden="1" x14ac:dyDescent="0.3">
      <c r="A1667" s="114">
        <v>520505</v>
      </c>
      <c r="B1667" s="113" t="s">
        <v>546</v>
      </c>
      <c r="C1667" s="112">
        <f>VLOOKUP(A1667,cuc!$A$3:$H$2089,8,FALSE)</f>
        <v>0</v>
      </c>
      <c r="D1667" s="119"/>
      <c r="E1667" s="115"/>
    </row>
    <row r="1668" spans="1:5" hidden="1" x14ac:dyDescent="0.3">
      <c r="A1668" s="114">
        <v>520510</v>
      </c>
      <c r="B1668" s="113" t="s">
        <v>545</v>
      </c>
      <c r="C1668" s="112">
        <f>VLOOKUP(A1668,cuc!$A$3:$H$2089,8,FALSE)</f>
        <v>0</v>
      </c>
      <c r="D1668" s="119"/>
      <c r="E1668" s="115"/>
    </row>
    <row r="1669" spans="1:5" hidden="1" x14ac:dyDescent="0.3">
      <c r="A1669" s="114">
        <v>520515</v>
      </c>
      <c r="B1669" s="113" t="s">
        <v>544</v>
      </c>
      <c r="C1669" s="112">
        <f>VLOOKUP(A1669,cuc!$A$3:$H$2089,8,FALSE)</f>
        <v>0</v>
      </c>
      <c r="D1669" s="119"/>
      <c r="E1669" s="115"/>
    </row>
    <row r="1670" spans="1:5" hidden="1" x14ac:dyDescent="0.3">
      <c r="A1670" s="114">
        <v>520520</v>
      </c>
      <c r="B1670" s="113" t="s">
        <v>543</v>
      </c>
      <c r="C1670" s="112">
        <f>VLOOKUP(A1670,cuc!$A$3:$H$2089,8,FALSE)</f>
        <v>0</v>
      </c>
      <c r="D1670" s="119"/>
      <c r="E1670" s="115"/>
    </row>
    <row r="1671" spans="1:5" hidden="1" x14ac:dyDescent="0.3">
      <c r="A1671" s="114">
        <v>520525</v>
      </c>
      <c r="B1671" s="113" t="s">
        <v>542</v>
      </c>
      <c r="C1671" s="112">
        <f>VLOOKUP(A1671,cuc!$A$3:$H$2089,8,FALSE)</f>
        <v>0</v>
      </c>
      <c r="D1671" s="119"/>
      <c r="E1671" s="115"/>
    </row>
    <row r="1672" spans="1:5" hidden="1" x14ac:dyDescent="0.3">
      <c r="A1672" s="114">
        <v>520530</v>
      </c>
      <c r="B1672" s="113" t="s">
        <v>541</v>
      </c>
      <c r="C1672" s="112">
        <f>VLOOKUP(A1672,cuc!$A$3:$H$2089,8,FALSE)</f>
        <v>0</v>
      </c>
      <c r="D1672" s="119"/>
      <c r="E1672" s="115"/>
    </row>
    <row r="1673" spans="1:5" hidden="1" x14ac:dyDescent="0.3">
      <c r="A1673" s="114">
        <v>520535</v>
      </c>
      <c r="B1673" s="113" t="s">
        <v>540</v>
      </c>
      <c r="C1673" s="112">
        <f>VLOOKUP(A1673,cuc!$A$3:$H$2089,8,FALSE)</f>
        <v>0</v>
      </c>
      <c r="D1673" s="119"/>
      <c r="E1673" s="115"/>
    </row>
    <row r="1674" spans="1:5" hidden="1" x14ac:dyDescent="0.3">
      <c r="A1674" s="114">
        <v>520540</v>
      </c>
      <c r="B1674" s="113" t="s">
        <v>539</v>
      </c>
      <c r="C1674" s="112">
        <f>VLOOKUP(A1674,cuc!$A$3:$H$2089,8,FALSE)</f>
        <v>0</v>
      </c>
      <c r="D1674" s="119"/>
      <c r="E1674" s="115"/>
    </row>
    <row r="1675" spans="1:5" hidden="1" x14ac:dyDescent="0.3">
      <c r="A1675" s="114">
        <v>520545</v>
      </c>
      <c r="B1675" s="113" t="s">
        <v>538</v>
      </c>
      <c r="C1675" s="112">
        <f>VLOOKUP(A1675,cuc!$A$3:$H$2089,8,FALSE)</f>
        <v>0</v>
      </c>
      <c r="D1675" s="119"/>
      <c r="E1675" s="115"/>
    </row>
    <row r="1676" spans="1:5" hidden="1" x14ac:dyDescent="0.3">
      <c r="A1676" s="114">
        <v>520546</v>
      </c>
      <c r="B1676" s="113" t="s">
        <v>537</v>
      </c>
      <c r="C1676" s="112">
        <f>VLOOKUP(A1676,cuc!$A$3:$H$2089,8,FALSE)</f>
        <v>0</v>
      </c>
      <c r="D1676" s="119"/>
      <c r="E1676" s="115"/>
    </row>
    <row r="1677" spans="1:5" hidden="1" x14ac:dyDescent="0.3">
      <c r="A1677" s="114">
        <v>520547</v>
      </c>
      <c r="B1677" s="113" t="s">
        <v>536</v>
      </c>
      <c r="C1677" s="112">
        <f>VLOOKUP(A1677,cuc!$A$3:$H$2089,8,FALSE)</f>
        <v>0</v>
      </c>
      <c r="D1677" s="119"/>
      <c r="E1677" s="115"/>
    </row>
    <row r="1678" spans="1:5" hidden="1" x14ac:dyDescent="0.3">
      <c r="A1678" s="114">
        <v>520550</v>
      </c>
      <c r="B1678" s="113" t="s">
        <v>165</v>
      </c>
      <c r="C1678" s="112">
        <f>VLOOKUP(A1678,cuc!$A$3:$H$2089,8,FALSE)</f>
        <v>0</v>
      </c>
      <c r="D1678" s="119"/>
      <c r="E1678" s="115"/>
    </row>
    <row r="1679" spans="1:5" hidden="1" x14ac:dyDescent="0.3">
      <c r="A1679" s="114">
        <v>520555</v>
      </c>
      <c r="B1679" s="113" t="s">
        <v>164</v>
      </c>
      <c r="C1679" s="112">
        <f>VLOOKUP(A1679,cuc!$A$3:$H$2089,8,FALSE)</f>
        <v>0</v>
      </c>
      <c r="D1679" s="119"/>
      <c r="E1679" s="115"/>
    </row>
    <row r="1680" spans="1:5" hidden="1" x14ac:dyDescent="0.3">
      <c r="A1680" s="114">
        <v>520560</v>
      </c>
      <c r="B1680" s="113" t="s">
        <v>516</v>
      </c>
      <c r="C1680" s="112">
        <f>VLOOKUP(A1680,cuc!$A$3:$H$2089,8,FALSE)</f>
        <v>0</v>
      </c>
      <c r="D1680" s="119"/>
      <c r="E1680" s="115"/>
    </row>
    <row r="1681" spans="1:5" hidden="1" x14ac:dyDescent="0.3">
      <c r="A1681" s="114">
        <v>520565</v>
      </c>
      <c r="B1681" s="113" t="s">
        <v>515</v>
      </c>
      <c r="C1681" s="112">
        <f>VLOOKUP(A1681,cuc!$A$3:$H$2089,8,FALSE)</f>
        <v>0</v>
      </c>
      <c r="D1681" s="119"/>
      <c r="E1681" s="115"/>
    </row>
    <row r="1682" spans="1:5" hidden="1" x14ac:dyDescent="0.3">
      <c r="A1682" s="114">
        <v>520570</v>
      </c>
      <c r="B1682" s="113" t="s">
        <v>514</v>
      </c>
      <c r="C1682" s="112">
        <f>VLOOKUP(A1682,cuc!$A$3:$H$2089,8,FALSE)</f>
        <v>0</v>
      </c>
      <c r="D1682" s="119"/>
      <c r="E1682" s="115"/>
    </row>
    <row r="1683" spans="1:5" x14ac:dyDescent="0.3">
      <c r="A1683" s="114">
        <v>521000</v>
      </c>
      <c r="B1683" s="113" t="s">
        <v>535</v>
      </c>
      <c r="C1683" s="112">
        <f>VLOOKUP(A1683,cuc!$A$3:$H$2089,8,FALSE)</f>
        <v>282882545.55000001</v>
      </c>
      <c r="D1683" s="119"/>
      <c r="E1683" s="115"/>
    </row>
    <row r="1684" spans="1:5" x14ac:dyDescent="0.3">
      <c r="A1684" s="114">
        <v>521005</v>
      </c>
      <c r="B1684" s="113" t="s">
        <v>534</v>
      </c>
      <c r="C1684" s="112">
        <f>VLOOKUP(A1684,cuc!$A$3:$H$2089,8,FALSE)</f>
        <v>282882545.55000001</v>
      </c>
      <c r="D1684" s="119"/>
      <c r="E1684" s="115"/>
    </row>
    <row r="1685" spans="1:5" hidden="1" x14ac:dyDescent="0.3">
      <c r="A1685" s="114">
        <v>521010</v>
      </c>
      <c r="B1685" s="113" t="s">
        <v>533</v>
      </c>
      <c r="C1685" s="112">
        <f>VLOOKUP(A1685,cuc!$A$3:$H$2089,8,FALSE)</f>
        <v>0</v>
      </c>
      <c r="D1685" s="119"/>
      <c r="E1685" s="115"/>
    </row>
    <row r="1686" spans="1:5" hidden="1" x14ac:dyDescent="0.3">
      <c r="A1686" s="114">
        <v>521015</v>
      </c>
      <c r="B1686" s="113" t="s">
        <v>532</v>
      </c>
      <c r="C1686" s="112">
        <f>VLOOKUP(A1686,cuc!$A$3:$H$2089,8,FALSE)</f>
        <v>0</v>
      </c>
      <c r="D1686" s="119"/>
      <c r="E1686" s="115"/>
    </row>
    <row r="1687" spans="1:5" hidden="1" x14ac:dyDescent="0.3">
      <c r="A1687" s="114">
        <v>521020</v>
      </c>
      <c r="B1687" s="113" t="s">
        <v>483</v>
      </c>
      <c r="C1687" s="112">
        <f>VLOOKUP(A1687,cuc!$A$3:$H$2089,8,FALSE)</f>
        <v>0</v>
      </c>
      <c r="D1687" s="119"/>
      <c r="E1687" s="115"/>
    </row>
    <row r="1688" spans="1:5" hidden="1" x14ac:dyDescent="0.3">
      <c r="A1688" s="114">
        <v>521025</v>
      </c>
      <c r="B1688" s="113" t="s">
        <v>531</v>
      </c>
      <c r="C1688" s="112">
        <f>VLOOKUP(A1688,cuc!$A$3:$H$2089,8,FALSE)</f>
        <v>0</v>
      </c>
      <c r="D1688" s="119"/>
      <c r="E1688" s="115"/>
    </row>
    <row r="1689" spans="1:5" hidden="1" x14ac:dyDescent="0.3">
      <c r="A1689" s="114">
        <v>521030</v>
      </c>
      <c r="B1689" s="113" t="s">
        <v>530</v>
      </c>
      <c r="C1689" s="112">
        <f>VLOOKUP(A1689,cuc!$A$3:$H$2089,8,FALSE)</f>
        <v>0</v>
      </c>
      <c r="D1689" s="119"/>
      <c r="E1689" s="115"/>
    </row>
    <row r="1690" spans="1:5" hidden="1" x14ac:dyDescent="0.3">
      <c r="A1690" s="114">
        <v>521035</v>
      </c>
      <c r="B1690" s="113" t="s">
        <v>529</v>
      </c>
      <c r="C1690" s="112">
        <f>VLOOKUP(A1690,cuc!$A$3:$H$2089,8,FALSE)</f>
        <v>0</v>
      </c>
      <c r="D1690" s="119"/>
      <c r="E1690" s="115"/>
    </row>
    <row r="1691" spans="1:5" hidden="1" x14ac:dyDescent="0.3">
      <c r="A1691" s="114">
        <v>521040</v>
      </c>
      <c r="B1691" s="113" t="s">
        <v>528</v>
      </c>
      <c r="C1691" s="112">
        <f>VLOOKUP(A1691,cuc!$A$3:$H$2089,8,FALSE)</f>
        <v>0</v>
      </c>
      <c r="D1691" s="119"/>
      <c r="E1691" s="115"/>
    </row>
    <row r="1692" spans="1:5" hidden="1" x14ac:dyDescent="0.3">
      <c r="A1692" s="114">
        <v>521045</v>
      </c>
      <c r="B1692" s="113" t="s">
        <v>527</v>
      </c>
      <c r="C1692" s="112">
        <f>VLOOKUP(A1692,cuc!$A$3:$H$2089,8,FALSE)</f>
        <v>0</v>
      </c>
      <c r="D1692" s="119"/>
      <c r="E1692" s="115"/>
    </row>
    <row r="1693" spans="1:5" hidden="1" x14ac:dyDescent="0.3">
      <c r="A1693" s="114">
        <v>521050</v>
      </c>
      <c r="B1693" s="113" t="s">
        <v>526</v>
      </c>
      <c r="C1693" s="112">
        <f>VLOOKUP(A1693,cuc!$A$3:$H$2089,8,FALSE)</f>
        <v>0</v>
      </c>
      <c r="D1693" s="119"/>
      <c r="E1693" s="115"/>
    </row>
    <row r="1694" spans="1:5" hidden="1" x14ac:dyDescent="0.3">
      <c r="A1694" s="114">
        <v>521055</v>
      </c>
      <c r="B1694" s="113" t="s">
        <v>525</v>
      </c>
      <c r="C1694" s="112">
        <f>VLOOKUP(A1694,cuc!$A$3:$H$2089,8,FALSE)</f>
        <v>0</v>
      </c>
      <c r="D1694" s="119"/>
      <c r="E1694" s="115"/>
    </row>
    <row r="1695" spans="1:5" hidden="1" x14ac:dyDescent="0.3">
      <c r="A1695" s="114">
        <v>521060</v>
      </c>
      <c r="B1695" s="113" t="s">
        <v>524</v>
      </c>
      <c r="C1695" s="112">
        <f>VLOOKUP(A1695,cuc!$A$3:$H$2089,8,FALSE)</f>
        <v>0</v>
      </c>
      <c r="D1695" s="119"/>
      <c r="E1695" s="115"/>
    </row>
    <row r="1696" spans="1:5" hidden="1" x14ac:dyDescent="0.3">
      <c r="A1696" s="114">
        <v>521065</v>
      </c>
      <c r="B1696" s="113" t="s">
        <v>523</v>
      </c>
      <c r="C1696" s="112">
        <f>VLOOKUP(A1696,cuc!$A$3:$H$2089,8,FALSE)</f>
        <v>0</v>
      </c>
      <c r="D1696" s="119"/>
      <c r="E1696" s="115"/>
    </row>
    <row r="1697" spans="1:5" hidden="1" x14ac:dyDescent="0.3">
      <c r="A1697" s="114">
        <v>521070</v>
      </c>
      <c r="B1697" s="113" t="s">
        <v>522</v>
      </c>
      <c r="C1697" s="112">
        <f>VLOOKUP(A1697,cuc!$A$3:$H$2089,8,FALSE)</f>
        <v>0</v>
      </c>
      <c r="D1697" s="119"/>
      <c r="E1697" s="115"/>
    </row>
    <row r="1698" spans="1:5" hidden="1" x14ac:dyDescent="0.3">
      <c r="A1698" s="114">
        <v>521071</v>
      </c>
      <c r="B1698" s="113" t="s">
        <v>521</v>
      </c>
      <c r="C1698" s="112">
        <f>VLOOKUP(A1698,cuc!$A$3:$H$2089,8,FALSE)</f>
        <v>0</v>
      </c>
      <c r="D1698" s="119"/>
      <c r="E1698" s="115"/>
    </row>
    <row r="1699" spans="1:5" hidden="1" x14ac:dyDescent="0.3">
      <c r="A1699" s="114">
        <v>521072</v>
      </c>
      <c r="B1699" s="113" t="s">
        <v>520</v>
      </c>
      <c r="C1699" s="112">
        <f>VLOOKUP(A1699,cuc!$A$3:$H$2089,8,FALSE)</f>
        <v>0</v>
      </c>
      <c r="D1699" s="119"/>
      <c r="E1699" s="115"/>
    </row>
    <row r="1700" spans="1:5" hidden="1" x14ac:dyDescent="0.3">
      <c r="A1700" s="114">
        <v>521073</v>
      </c>
      <c r="B1700" s="113" t="s">
        <v>519</v>
      </c>
      <c r="C1700" s="112">
        <f>VLOOKUP(A1700,cuc!$A$3:$H$2089,8,FALSE)</f>
        <v>0</v>
      </c>
      <c r="D1700" s="119"/>
      <c r="E1700" s="115"/>
    </row>
    <row r="1701" spans="1:5" hidden="1" x14ac:dyDescent="0.3">
      <c r="A1701" s="114">
        <v>521075</v>
      </c>
      <c r="B1701" s="113" t="s">
        <v>518</v>
      </c>
      <c r="C1701" s="112">
        <f>VLOOKUP(A1701,cuc!$A$3:$H$2089,8,FALSE)</f>
        <v>0</v>
      </c>
      <c r="D1701" s="119"/>
      <c r="E1701" s="115"/>
    </row>
    <row r="1702" spans="1:5" hidden="1" x14ac:dyDescent="0.3">
      <c r="A1702" s="114">
        <v>521500</v>
      </c>
      <c r="B1702" s="113" t="s">
        <v>517</v>
      </c>
      <c r="C1702" s="112">
        <f>VLOOKUP(A1702,cuc!$A$3:$H$2089,8,FALSE)</f>
        <v>0</v>
      </c>
      <c r="D1702" s="119"/>
      <c r="E1702" s="115"/>
    </row>
    <row r="1703" spans="1:5" hidden="1" x14ac:dyDescent="0.3">
      <c r="A1703" s="114">
        <v>521505</v>
      </c>
      <c r="B1703" s="113" t="s">
        <v>164</v>
      </c>
      <c r="C1703" s="112">
        <f>VLOOKUP(A1703,cuc!$A$3:$H$2089,8,FALSE)</f>
        <v>0</v>
      </c>
      <c r="D1703" s="119"/>
      <c r="E1703" s="115"/>
    </row>
    <row r="1704" spans="1:5" hidden="1" x14ac:dyDescent="0.3">
      <c r="A1704" s="114">
        <v>521510</v>
      </c>
      <c r="B1704" s="113" t="s">
        <v>516</v>
      </c>
      <c r="C1704" s="112">
        <f>VLOOKUP(A1704,cuc!$A$3:$H$2089,8,FALSE)</f>
        <v>0</v>
      </c>
      <c r="D1704" s="119"/>
      <c r="E1704" s="115"/>
    </row>
    <row r="1705" spans="1:5" hidden="1" x14ac:dyDescent="0.3">
      <c r="A1705" s="114">
        <v>521515</v>
      </c>
      <c r="B1705" s="113" t="s">
        <v>515</v>
      </c>
      <c r="C1705" s="112">
        <f>VLOOKUP(A1705,cuc!$A$3:$H$2089,8,FALSE)</f>
        <v>0</v>
      </c>
      <c r="D1705" s="119"/>
      <c r="E1705" s="115"/>
    </row>
    <row r="1706" spans="1:5" hidden="1" x14ac:dyDescent="0.3">
      <c r="A1706" s="114">
        <v>521520</v>
      </c>
      <c r="B1706" s="113" t="s">
        <v>514</v>
      </c>
      <c r="C1706" s="112">
        <f>VLOOKUP(A1706,cuc!$A$3:$H$2089,8,FALSE)</f>
        <v>0</v>
      </c>
      <c r="D1706" s="119"/>
      <c r="E1706" s="115"/>
    </row>
    <row r="1707" spans="1:5" hidden="1" x14ac:dyDescent="0.3">
      <c r="A1707" s="114">
        <v>522000</v>
      </c>
      <c r="B1707" s="113" t="s">
        <v>513</v>
      </c>
      <c r="C1707" s="112">
        <f>VLOOKUP(A1707,cuc!$A$3:$H$2089,8,FALSE)</f>
        <v>0</v>
      </c>
      <c r="D1707" s="119"/>
      <c r="E1707" s="115"/>
    </row>
    <row r="1708" spans="1:5" hidden="1" x14ac:dyDescent="0.3">
      <c r="A1708" s="114">
        <v>522005</v>
      </c>
      <c r="B1708" s="113" t="s">
        <v>512</v>
      </c>
      <c r="C1708" s="112">
        <f>VLOOKUP(A1708,cuc!$A$3:$H$2089,8,FALSE)</f>
        <v>0</v>
      </c>
      <c r="D1708" s="119"/>
      <c r="E1708" s="115"/>
    </row>
    <row r="1709" spans="1:5" hidden="1" x14ac:dyDescent="0.3">
      <c r="A1709" s="114">
        <v>522010</v>
      </c>
      <c r="B1709" s="113" t="s">
        <v>511</v>
      </c>
      <c r="C1709" s="112">
        <f>VLOOKUP(A1709,cuc!$A$3:$H$2089,8,FALSE)</f>
        <v>0</v>
      </c>
      <c r="D1709" s="119"/>
      <c r="E1709" s="115"/>
    </row>
    <row r="1710" spans="1:5" hidden="1" x14ac:dyDescent="0.3">
      <c r="A1710" s="114">
        <v>522015</v>
      </c>
      <c r="B1710" s="113" t="s">
        <v>510</v>
      </c>
      <c r="C1710" s="112">
        <f>VLOOKUP(A1710,cuc!$A$3:$H$2089,8,FALSE)</f>
        <v>0</v>
      </c>
      <c r="D1710" s="119"/>
      <c r="E1710" s="115"/>
    </row>
    <row r="1711" spans="1:5" hidden="1" x14ac:dyDescent="0.3">
      <c r="A1711" s="114">
        <v>522200</v>
      </c>
      <c r="B1711" s="113" t="s">
        <v>509</v>
      </c>
      <c r="C1711" s="112">
        <f>VLOOKUP(A1711,cuc!$A$3:$H$2089,8,FALSE)</f>
        <v>0</v>
      </c>
      <c r="D1711" s="119"/>
      <c r="E1711" s="115"/>
    </row>
    <row r="1712" spans="1:5" hidden="1" x14ac:dyDescent="0.3">
      <c r="A1712" s="114">
        <v>522205</v>
      </c>
      <c r="B1712" s="113" t="s">
        <v>508</v>
      </c>
      <c r="C1712" s="112">
        <f>VLOOKUP(A1712,cuc!$A$3:$H$2089,8,FALSE)</f>
        <v>0</v>
      </c>
      <c r="D1712" s="119"/>
      <c r="E1712" s="115"/>
    </row>
    <row r="1713" spans="1:5" hidden="1" x14ac:dyDescent="0.3">
      <c r="A1713" s="114">
        <v>522210</v>
      </c>
      <c r="B1713" s="113" t="s">
        <v>507</v>
      </c>
      <c r="C1713" s="112">
        <f>VLOOKUP(A1713,cuc!$A$3:$H$2089,8,FALSE)</f>
        <v>0</v>
      </c>
      <c r="D1713" s="119"/>
      <c r="E1713" s="115"/>
    </row>
    <row r="1714" spans="1:5" hidden="1" x14ac:dyDescent="0.3">
      <c r="A1714" s="114">
        <v>522215</v>
      </c>
      <c r="B1714" s="113" t="s">
        <v>506</v>
      </c>
      <c r="C1714" s="112">
        <f>VLOOKUP(A1714,cuc!$A$3:$H$2089,8,FALSE)</f>
        <v>0</v>
      </c>
      <c r="D1714" s="119"/>
      <c r="E1714" s="115"/>
    </row>
    <row r="1715" spans="1:5" hidden="1" x14ac:dyDescent="0.3">
      <c r="A1715" s="114">
        <v>522500</v>
      </c>
      <c r="B1715" s="113" t="s">
        <v>505</v>
      </c>
      <c r="C1715" s="112">
        <f>VLOOKUP(A1715,cuc!$A$3:$H$2089,8,FALSE)</f>
        <v>0</v>
      </c>
      <c r="D1715" s="119"/>
      <c r="E1715" s="115"/>
    </row>
    <row r="1716" spans="1:5" hidden="1" x14ac:dyDescent="0.3">
      <c r="A1716" s="114">
        <v>523000</v>
      </c>
      <c r="B1716" s="113" t="s">
        <v>504</v>
      </c>
      <c r="C1716" s="112">
        <f>VLOOKUP(A1716,cuc!$A$3:$H$2089,8,FALSE)</f>
        <v>0</v>
      </c>
      <c r="D1716" s="119"/>
      <c r="E1716" s="115"/>
    </row>
    <row r="1717" spans="1:5" hidden="1" x14ac:dyDescent="0.3">
      <c r="A1717" s="114">
        <v>523005</v>
      </c>
      <c r="B1717" s="113" t="s">
        <v>503</v>
      </c>
      <c r="C1717" s="112">
        <f>VLOOKUP(A1717,cuc!$A$3:$H$2089,8,FALSE)</f>
        <v>0</v>
      </c>
      <c r="D1717" s="119"/>
      <c r="E1717" s="115"/>
    </row>
    <row r="1718" spans="1:5" hidden="1" x14ac:dyDescent="0.3">
      <c r="A1718" s="114">
        <v>523010</v>
      </c>
      <c r="B1718" s="113" t="s">
        <v>502</v>
      </c>
      <c r="C1718" s="112">
        <f>VLOOKUP(A1718,cuc!$A$3:$H$2089,8,FALSE)</f>
        <v>0</v>
      </c>
      <c r="D1718" s="119"/>
      <c r="E1718" s="115"/>
    </row>
    <row r="1719" spans="1:5" hidden="1" x14ac:dyDescent="0.3">
      <c r="A1719" s="114">
        <v>523015</v>
      </c>
      <c r="B1719" s="113" t="s">
        <v>501</v>
      </c>
      <c r="C1719" s="112">
        <f>VLOOKUP(A1719,cuc!$A$3:$H$2089,8,FALSE)</f>
        <v>0</v>
      </c>
      <c r="D1719" s="119"/>
      <c r="E1719" s="115"/>
    </row>
    <row r="1720" spans="1:5" hidden="1" x14ac:dyDescent="0.3">
      <c r="A1720" s="114">
        <v>523020</v>
      </c>
      <c r="B1720" s="113" t="s">
        <v>500</v>
      </c>
      <c r="C1720" s="112">
        <f>VLOOKUP(A1720,cuc!$A$3:$H$2089,8,FALSE)</f>
        <v>0</v>
      </c>
      <c r="D1720" s="119"/>
      <c r="E1720" s="115"/>
    </row>
    <row r="1721" spans="1:5" hidden="1" x14ac:dyDescent="0.3">
      <c r="A1721" s="114">
        <v>523025</v>
      </c>
      <c r="B1721" s="113" t="s">
        <v>499</v>
      </c>
      <c r="C1721" s="112">
        <f>VLOOKUP(A1721,cuc!$A$3:$H$2089,8,FALSE)</f>
        <v>0</v>
      </c>
      <c r="D1721" s="119"/>
      <c r="E1721" s="115"/>
    </row>
    <row r="1722" spans="1:5" hidden="1" x14ac:dyDescent="0.3">
      <c r="A1722" s="114">
        <v>523030</v>
      </c>
      <c r="B1722" s="113" t="s">
        <v>498</v>
      </c>
      <c r="C1722" s="112">
        <f>VLOOKUP(A1722,cuc!$A$3:$H$2089,8,FALSE)</f>
        <v>0</v>
      </c>
      <c r="D1722" s="119"/>
      <c r="E1722" s="115"/>
    </row>
    <row r="1723" spans="1:5" hidden="1" x14ac:dyDescent="0.3">
      <c r="A1723" s="114">
        <v>523035</v>
      </c>
      <c r="B1723" s="113" t="s">
        <v>497</v>
      </c>
      <c r="C1723" s="112">
        <f>VLOOKUP(A1723,cuc!$A$3:$H$2089,8,FALSE)</f>
        <v>0</v>
      </c>
      <c r="D1723" s="119"/>
      <c r="E1723" s="115"/>
    </row>
    <row r="1724" spans="1:5" hidden="1" x14ac:dyDescent="0.3">
      <c r="A1724" s="114">
        <v>523040</v>
      </c>
      <c r="B1724" s="113" t="s">
        <v>496</v>
      </c>
      <c r="C1724" s="112">
        <f>VLOOKUP(A1724,cuc!$A$3:$H$2089,8,FALSE)</f>
        <v>0</v>
      </c>
      <c r="D1724" s="119"/>
      <c r="E1724" s="115"/>
    </row>
    <row r="1725" spans="1:5" hidden="1" x14ac:dyDescent="0.3">
      <c r="A1725" s="114">
        <v>523045</v>
      </c>
      <c r="B1725" s="113" t="s">
        <v>495</v>
      </c>
      <c r="C1725" s="112">
        <f>VLOOKUP(A1725,cuc!$A$3:$H$2089,8,FALSE)</f>
        <v>0</v>
      </c>
      <c r="D1725" s="119"/>
      <c r="E1725" s="115"/>
    </row>
    <row r="1726" spans="1:5" hidden="1" x14ac:dyDescent="0.3">
      <c r="A1726" s="114">
        <v>523050</v>
      </c>
      <c r="B1726" s="113" t="s">
        <v>494</v>
      </c>
      <c r="C1726" s="112">
        <f>VLOOKUP(A1726,cuc!$A$3:$H$2089,8,FALSE)</f>
        <v>0</v>
      </c>
      <c r="D1726" s="119"/>
      <c r="E1726" s="115"/>
    </row>
    <row r="1727" spans="1:5" hidden="1" x14ac:dyDescent="0.3">
      <c r="A1727" s="114">
        <v>523095</v>
      </c>
      <c r="B1727" s="113" t="s">
        <v>213</v>
      </c>
      <c r="C1727" s="112">
        <f>VLOOKUP(A1727,cuc!$A$3:$H$2089,8,FALSE)</f>
        <v>0</v>
      </c>
      <c r="D1727" s="119"/>
      <c r="E1727" s="115"/>
    </row>
    <row r="1728" spans="1:5" hidden="1" x14ac:dyDescent="0.3">
      <c r="A1728" s="114">
        <v>523500</v>
      </c>
      <c r="B1728" s="113" t="s">
        <v>493</v>
      </c>
      <c r="C1728" s="112">
        <f>VLOOKUP(A1728,cuc!$A$3:$H$2089,8,FALSE)</f>
        <v>0</v>
      </c>
      <c r="D1728" s="119"/>
      <c r="E1728" s="115"/>
    </row>
    <row r="1729" spans="1:5" hidden="1" x14ac:dyDescent="0.3">
      <c r="A1729" s="114">
        <v>524000</v>
      </c>
      <c r="B1729" s="113" t="s">
        <v>492</v>
      </c>
      <c r="C1729" s="112">
        <f>VLOOKUP(A1729,cuc!$A$3:$H$2089,8,FALSE)</f>
        <v>0</v>
      </c>
      <c r="D1729" s="119"/>
      <c r="E1729" s="115"/>
    </row>
    <row r="1730" spans="1:5" x14ac:dyDescent="0.3">
      <c r="A1730" s="114">
        <v>530000</v>
      </c>
      <c r="B1730" s="113" t="s">
        <v>491</v>
      </c>
      <c r="C1730" s="112">
        <f>VLOOKUP(A1730,cuc!$A$3:$H$2089,8,FALSE)</f>
        <v>16657568653.379999</v>
      </c>
      <c r="D1730" s="119"/>
      <c r="E1730" s="115"/>
    </row>
    <row r="1731" spans="1:5" hidden="1" x14ac:dyDescent="0.3">
      <c r="A1731" s="114">
        <v>540000</v>
      </c>
      <c r="B1731" s="113" t="s">
        <v>490</v>
      </c>
      <c r="C1731" s="112">
        <f>VLOOKUP(A1731,cuc!$A$3:$H$2089,8,FALSE)</f>
        <v>0</v>
      </c>
      <c r="D1731" s="119"/>
      <c r="E1731" s="115"/>
    </row>
    <row r="1732" spans="1:5" hidden="1" x14ac:dyDescent="0.3">
      <c r="A1732" s="114">
        <v>540500</v>
      </c>
      <c r="B1732" s="113" t="s">
        <v>489</v>
      </c>
      <c r="C1732" s="112">
        <f>VLOOKUP(A1732,cuc!$A$3:$H$2089,8,FALSE)</f>
        <v>0</v>
      </c>
      <c r="D1732" s="119"/>
      <c r="E1732" s="115"/>
    </row>
    <row r="1733" spans="1:5" hidden="1" x14ac:dyDescent="0.3">
      <c r="A1733" s="114">
        <v>540501</v>
      </c>
      <c r="B1733" s="113" t="s">
        <v>488</v>
      </c>
      <c r="C1733" s="112">
        <f>VLOOKUP(A1733,cuc!$A$3:$H$2089,8,FALSE)</f>
        <v>0</v>
      </c>
      <c r="D1733" s="119"/>
      <c r="E1733" s="115"/>
    </row>
    <row r="1734" spans="1:5" hidden="1" x14ac:dyDescent="0.3">
      <c r="A1734" s="114">
        <v>540502</v>
      </c>
      <c r="B1734" s="113" t="s">
        <v>487</v>
      </c>
      <c r="C1734" s="112">
        <f>VLOOKUP(A1734,cuc!$A$3:$H$2089,8,FALSE)</f>
        <v>0</v>
      </c>
      <c r="D1734" s="119"/>
      <c r="E1734" s="115"/>
    </row>
    <row r="1735" spans="1:5" hidden="1" x14ac:dyDescent="0.3">
      <c r="A1735" s="114">
        <v>540503</v>
      </c>
      <c r="B1735" s="113" t="s">
        <v>486</v>
      </c>
      <c r="C1735" s="112">
        <f>VLOOKUP(A1735,cuc!$A$3:$H$2089,8,FALSE)</f>
        <v>0</v>
      </c>
      <c r="D1735" s="119"/>
      <c r="E1735" s="115"/>
    </row>
    <row r="1736" spans="1:5" hidden="1" x14ac:dyDescent="0.3">
      <c r="A1736" s="114">
        <v>540504</v>
      </c>
      <c r="B1736" s="113" t="s">
        <v>485</v>
      </c>
      <c r="C1736" s="112">
        <f>VLOOKUP(A1736,cuc!$A$3:$H$2089,8,FALSE)</f>
        <v>0</v>
      </c>
      <c r="D1736" s="119"/>
      <c r="E1736" s="115"/>
    </row>
    <row r="1737" spans="1:5" hidden="1" x14ac:dyDescent="0.3">
      <c r="A1737" s="114">
        <v>540505</v>
      </c>
      <c r="B1737" s="113" t="s">
        <v>484</v>
      </c>
      <c r="C1737" s="112">
        <f>VLOOKUP(A1737,cuc!$A$3:$H$2089,8,FALSE)</f>
        <v>0</v>
      </c>
      <c r="D1737" s="119"/>
      <c r="E1737" s="115"/>
    </row>
    <row r="1738" spans="1:5" hidden="1" x14ac:dyDescent="0.3">
      <c r="A1738" s="114">
        <v>540506</v>
      </c>
      <c r="B1738" s="113" t="s">
        <v>483</v>
      </c>
      <c r="C1738" s="112">
        <f>VLOOKUP(A1738,cuc!$A$3:$H$2089,8,FALSE)</f>
        <v>0</v>
      </c>
      <c r="D1738" s="119"/>
      <c r="E1738" s="115"/>
    </row>
    <row r="1739" spans="1:5" hidden="1" x14ac:dyDescent="0.3">
      <c r="A1739" s="114">
        <v>540507</v>
      </c>
      <c r="B1739" s="113" t="s">
        <v>482</v>
      </c>
      <c r="C1739" s="112">
        <f>VLOOKUP(A1739,cuc!$A$3:$H$2089,8,FALSE)</f>
        <v>0</v>
      </c>
      <c r="D1739" s="119"/>
      <c r="E1739" s="115"/>
    </row>
    <row r="1740" spans="1:5" hidden="1" x14ac:dyDescent="0.3">
      <c r="A1740" s="114">
        <v>540508</v>
      </c>
      <c r="B1740" s="113" t="s">
        <v>481</v>
      </c>
      <c r="C1740" s="112">
        <f>VLOOKUP(A1740,cuc!$A$3:$H$2089,8,FALSE)</f>
        <v>0</v>
      </c>
      <c r="D1740" s="119"/>
      <c r="E1740" s="115"/>
    </row>
    <row r="1741" spans="1:5" hidden="1" x14ac:dyDescent="0.3">
      <c r="A1741" s="114">
        <v>540509</v>
      </c>
      <c r="B1741" s="113" t="s">
        <v>480</v>
      </c>
      <c r="C1741" s="112">
        <f>VLOOKUP(A1741,cuc!$A$3:$H$2089,8,FALSE)</f>
        <v>0</v>
      </c>
      <c r="D1741" s="119"/>
      <c r="E1741" s="115"/>
    </row>
    <row r="1742" spans="1:5" hidden="1" x14ac:dyDescent="0.3">
      <c r="A1742" s="114">
        <v>540510</v>
      </c>
      <c r="B1742" s="113" t="s">
        <v>479</v>
      </c>
      <c r="C1742" s="112">
        <f>VLOOKUP(A1742,cuc!$A$3:$H$2089,8,FALSE)</f>
        <v>0</v>
      </c>
      <c r="D1742" s="119"/>
      <c r="E1742" s="115"/>
    </row>
    <row r="1743" spans="1:5" hidden="1" x14ac:dyDescent="0.3">
      <c r="A1743" s="114">
        <v>540511</v>
      </c>
      <c r="B1743" s="113" t="s">
        <v>478</v>
      </c>
      <c r="C1743" s="112">
        <f>VLOOKUP(A1743,cuc!$A$3:$H$2089,8,FALSE)</f>
        <v>0</v>
      </c>
      <c r="D1743" s="119"/>
      <c r="E1743" s="115"/>
    </row>
    <row r="1744" spans="1:5" hidden="1" x14ac:dyDescent="0.3">
      <c r="A1744" s="114">
        <v>540512</v>
      </c>
      <c r="B1744" s="113" t="s">
        <v>477</v>
      </c>
      <c r="C1744" s="112">
        <f>VLOOKUP(A1744,cuc!$A$3:$H$2089,8,FALSE)</f>
        <v>0</v>
      </c>
      <c r="D1744" s="119"/>
      <c r="E1744" s="115"/>
    </row>
    <row r="1745" spans="1:5" hidden="1" x14ac:dyDescent="0.3">
      <c r="A1745" s="114">
        <v>540513</v>
      </c>
      <c r="B1745" s="113" t="s">
        <v>476</v>
      </c>
      <c r="C1745" s="112">
        <f>VLOOKUP(A1745,cuc!$A$3:$H$2089,8,FALSE)</f>
        <v>0</v>
      </c>
      <c r="D1745" s="119"/>
      <c r="E1745" s="115"/>
    </row>
    <row r="1746" spans="1:5" hidden="1" x14ac:dyDescent="0.3">
      <c r="A1746" s="114">
        <v>540514</v>
      </c>
      <c r="B1746" s="113" t="s">
        <v>475</v>
      </c>
      <c r="C1746" s="112">
        <f>VLOOKUP(A1746,cuc!$A$3:$H$2089,8,FALSE)</f>
        <v>0</v>
      </c>
      <c r="D1746" s="119"/>
      <c r="E1746" s="115"/>
    </row>
    <row r="1747" spans="1:5" hidden="1" x14ac:dyDescent="0.3">
      <c r="A1747" s="114">
        <v>540515</v>
      </c>
      <c r="B1747" s="113" t="s">
        <v>474</v>
      </c>
      <c r="C1747" s="112">
        <f>VLOOKUP(A1747,cuc!$A$3:$H$2089,8,FALSE)</f>
        <v>0</v>
      </c>
      <c r="D1747" s="119"/>
      <c r="E1747" s="115"/>
    </row>
    <row r="1748" spans="1:5" hidden="1" x14ac:dyDescent="0.3">
      <c r="A1748" s="114">
        <v>540516</v>
      </c>
      <c r="B1748" s="113" t="s">
        <v>473</v>
      </c>
      <c r="C1748" s="112">
        <f>VLOOKUP(A1748,cuc!$A$3:$H$2089,8,FALSE)</f>
        <v>0</v>
      </c>
      <c r="D1748" s="119"/>
      <c r="E1748" s="115"/>
    </row>
    <row r="1749" spans="1:5" hidden="1" x14ac:dyDescent="0.3">
      <c r="A1749" s="114">
        <v>540517</v>
      </c>
      <c r="B1749" s="113" t="s">
        <v>472</v>
      </c>
      <c r="C1749" s="112">
        <f>VLOOKUP(A1749,cuc!$A$3:$H$2089,8,FALSE)</f>
        <v>0</v>
      </c>
      <c r="D1749" s="119"/>
      <c r="E1749" s="115"/>
    </row>
    <row r="1750" spans="1:5" hidden="1" x14ac:dyDescent="0.3">
      <c r="A1750" s="114">
        <v>540518</v>
      </c>
      <c r="B1750" s="113" t="s">
        <v>471</v>
      </c>
      <c r="C1750" s="112">
        <f>VLOOKUP(A1750,cuc!$A$3:$H$2089,8,FALSE)</f>
        <v>0</v>
      </c>
      <c r="D1750" s="119"/>
      <c r="E1750" s="115"/>
    </row>
    <row r="1751" spans="1:5" hidden="1" x14ac:dyDescent="0.3">
      <c r="A1751" s="114">
        <v>540519</v>
      </c>
      <c r="B1751" s="113" t="s">
        <v>470</v>
      </c>
      <c r="C1751" s="112">
        <f>VLOOKUP(A1751,cuc!$A$3:$H$2089,8,FALSE)</f>
        <v>0</v>
      </c>
      <c r="D1751" s="119"/>
      <c r="E1751" s="115"/>
    </row>
    <row r="1752" spans="1:5" hidden="1" x14ac:dyDescent="0.3">
      <c r="A1752" s="114">
        <v>540520</v>
      </c>
      <c r="B1752" s="113" t="s">
        <v>469</v>
      </c>
      <c r="C1752" s="112">
        <f>VLOOKUP(A1752,cuc!$A$3:$H$2089,8,FALSE)</f>
        <v>0</v>
      </c>
      <c r="D1752" s="119"/>
      <c r="E1752" s="115"/>
    </row>
    <row r="1753" spans="1:5" hidden="1" x14ac:dyDescent="0.3">
      <c r="A1753" s="114">
        <v>540521</v>
      </c>
      <c r="B1753" s="113" t="s">
        <v>468</v>
      </c>
      <c r="C1753" s="112">
        <f>VLOOKUP(A1753,cuc!$A$3:$H$2089,8,FALSE)</f>
        <v>0</v>
      </c>
      <c r="D1753" s="119"/>
      <c r="E1753" s="115"/>
    </row>
    <row r="1754" spans="1:5" hidden="1" x14ac:dyDescent="0.3">
      <c r="A1754" s="114">
        <v>540522</v>
      </c>
      <c r="B1754" s="113" t="s">
        <v>467</v>
      </c>
      <c r="C1754" s="112">
        <f>VLOOKUP(A1754,cuc!$A$3:$H$2089,8,FALSE)</f>
        <v>0</v>
      </c>
      <c r="D1754" s="119"/>
      <c r="E1754" s="115"/>
    </row>
    <row r="1755" spans="1:5" hidden="1" x14ac:dyDescent="0.3">
      <c r="A1755" s="114">
        <v>540523</v>
      </c>
      <c r="B1755" s="113" t="s">
        <v>466</v>
      </c>
      <c r="C1755" s="112">
        <f>VLOOKUP(A1755,cuc!$A$3:$H$2089,8,FALSE)</f>
        <v>0</v>
      </c>
      <c r="D1755" s="119"/>
      <c r="E1755" s="115"/>
    </row>
    <row r="1756" spans="1:5" hidden="1" x14ac:dyDescent="0.3">
      <c r="A1756" s="114">
        <v>540524</v>
      </c>
      <c r="B1756" s="113" t="s">
        <v>465</v>
      </c>
      <c r="C1756" s="112">
        <f>VLOOKUP(A1756,cuc!$A$3:$H$2089,8,FALSE)</f>
        <v>0</v>
      </c>
      <c r="D1756" s="119"/>
      <c r="E1756" s="115"/>
    </row>
    <row r="1757" spans="1:5" hidden="1" x14ac:dyDescent="0.3">
      <c r="A1757" s="114">
        <v>540525</v>
      </c>
      <c r="B1757" s="113" t="s">
        <v>1853</v>
      </c>
      <c r="C1757" s="112">
        <f>VLOOKUP(A1757,cuc!$A$3:$H$2089,8,FALSE)</f>
        <v>0</v>
      </c>
      <c r="D1757" s="119"/>
      <c r="E1757" s="115"/>
    </row>
    <row r="1758" spans="1:5" hidden="1" x14ac:dyDescent="0.3">
      <c r="A1758" s="114">
        <v>540526</v>
      </c>
      <c r="B1758" s="113" t="s">
        <v>463</v>
      </c>
      <c r="C1758" s="112">
        <f>VLOOKUP(A1758,cuc!$A$3:$H$2089,8,FALSE)</f>
        <v>0</v>
      </c>
      <c r="D1758" s="119"/>
      <c r="E1758" s="115"/>
    </row>
    <row r="1759" spans="1:5" hidden="1" x14ac:dyDescent="0.3">
      <c r="A1759" s="114">
        <v>540527</v>
      </c>
      <c r="B1759" s="113" t="s">
        <v>1852</v>
      </c>
      <c r="C1759" s="112">
        <f>VLOOKUP(A1759,cuc!$A$3:$H$2089,8,FALSE)</f>
        <v>0</v>
      </c>
      <c r="D1759" s="119"/>
      <c r="E1759" s="115"/>
    </row>
    <row r="1760" spans="1:5" hidden="1" x14ac:dyDescent="0.3">
      <c r="A1760" s="114">
        <v>540528</v>
      </c>
      <c r="B1760" s="113" t="s">
        <v>461</v>
      </c>
      <c r="C1760" s="112">
        <f>VLOOKUP(A1760,cuc!$A$3:$H$2089,8,FALSE)</f>
        <v>0</v>
      </c>
      <c r="D1760" s="119"/>
      <c r="E1760" s="115"/>
    </row>
    <row r="1761" spans="1:5" hidden="1" x14ac:dyDescent="0.3">
      <c r="A1761" s="114">
        <v>540529</v>
      </c>
      <c r="B1761" s="113" t="s">
        <v>460</v>
      </c>
      <c r="C1761" s="112">
        <f>VLOOKUP(A1761,cuc!$A$3:$H$2089,8,FALSE)</f>
        <v>0</v>
      </c>
      <c r="D1761" s="119"/>
      <c r="E1761" s="115"/>
    </row>
    <row r="1762" spans="1:5" hidden="1" x14ac:dyDescent="0.3">
      <c r="A1762" s="114">
        <v>540530</v>
      </c>
      <c r="B1762" s="113" t="s">
        <v>449</v>
      </c>
      <c r="C1762" s="112">
        <f>VLOOKUP(A1762,cuc!$A$3:$H$2089,8,FALSE)</f>
        <v>0</v>
      </c>
      <c r="D1762" s="119"/>
      <c r="E1762" s="115"/>
    </row>
    <row r="1763" spans="1:5" hidden="1" x14ac:dyDescent="0.3">
      <c r="A1763" s="114">
        <v>540531</v>
      </c>
      <c r="B1763" s="113" t="s">
        <v>459</v>
      </c>
      <c r="C1763" s="112">
        <f>VLOOKUP(A1763,cuc!$A$3:$H$2089,8,FALSE)</f>
        <v>0</v>
      </c>
      <c r="D1763" s="119"/>
      <c r="E1763" s="115"/>
    </row>
    <row r="1764" spans="1:5" hidden="1" x14ac:dyDescent="0.3">
      <c r="A1764" s="114">
        <v>540532</v>
      </c>
      <c r="B1764" s="113" t="s">
        <v>458</v>
      </c>
      <c r="C1764" s="112">
        <f>VLOOKUP(A1764,cuc!$A$3:$H$2089,8,FALSE)</f>
        <v>0</v>
      </c>
      <c r="D1764" s="119"/>
      <c r="E1764" s="115"/>
    </row>
    <row r="1765" spans="1:5" hidden="1" x14ac:dyDescent="0.3">
      <c r="A1765" s="114">
        <v>540533</v>
      </c>
      <c r="B1765" s="113" t="s">
        <v>457</v>
      </c>
      <c r="C1765" s="112">
        <f>VLOOKUP(A1765,cuc!$A$3:$H$2089,8,FALSE)</f>
        <v>0</v>
      </c>
      <c r="D1765" s="119"/>
      <c r="E1765" s="115"/>
    </row>
    <row r="1766" spans="1:5" hidden="1" x14ac:dyDescent="0.3">
      <c r="A1766" s="114">
        <v>540534</v>
      </c>
      <c r="B1766" s="113" t="s">
        <v>456</v>
      </c>
      <c r="C1766" s="112">
        <f>VLOOKUP(A1766,cuc!$A$3:$H$2089,8,FALSE)</f>
        <v>0</v>
      </c>
      <c r="D1766" s="119"/>
      <c r="E1766" s="115"/>
    </row>
    <row r="1767" spans="1:5" hidden="1" x14ac:dyDescent="0.3">
      <c r="A1767" s="114">
        <v>540595</v>
      </c>
      <c r="B1767" s="113" t="s">
        <v>455</v>
      </c>
      <c r="C1767" s="112">
        <f>VLOOKUP(A1767,cuc!$A$3:$H$2089,8,FALSE)</f>
        <v>0</v>
      </c>
      <c r="D1767" s="119"/>
      <c r="E1767" s="115"/>
    </row>
    <row r="1768" spans="1:5" hidden="1" x14ac:dyDescent="0.3">
      <c r="A1768" s="114">
        <v>541000</v>
      </c>
      <c r="B1768" s="113" t="s">
        <v>454</v>
      </c>
      <c r="C1768" s="112">
        <f>VLOOKUP(A1768,cuc!$A$3:$H$2089,8,FALSE)</f>
        <v>0</v>
      </c>
      <c r="D1768" s="119"/>
      <c r="E1768" s="115"/>
    </row>
    <row r="1769" spans="1:5" hidden="1" x14ac:dyDescent="0.3">
      <c r="A1769" s="114">
        <v>541001</v>
      </c>
      <c r="B1769" s="113" t="s">
        <v>453</v>
      </c>
      <c r="C1769" s="112">
        <f>VLOOKUP(A1769,cuc!$A$3:$H$2089,8,FALSE)</f>
        <v>0</v>
      </c>
      <c r="D1769" s="119"/>
      <c r="E1769" s="115"/>
    </row>
    <row r="1770" spans="1:5" hidden="1" x14ac:dyDescent="0.3">
      <c r="A1770" s="114">
        <v>541002</v>
      </c>
      <c r="B1770" s="113" t="s">
        <v>452</v>
      </c>
      <c r="C1770" s="112">
        <f>VLOOKUP(A1770,cuc!$A$3:$H$2089,8,FALSE)</f>
        <v>0</v>
      </c>
      <c r="D1770" s="119"/>
      <c r="E1770" s="115"/>
    </row>
    <row r="1771" spans="1:5" hidden="1" x14ac:dyDescent="0.3">
      <c r="A1771" s="114">
        <v>541003</v>
      </c>
      <c r="B1771" s="113" t="s">
        <v>451</v>
      </c>
      <c r="C1771" s="112">
        <f>VLOOKUP(A1771,cuc!$A$3:$H$2089,8,FALSE)</f>
        <v>0</v>
      </c>
      <c r="D1771" s="119"/>
      <c r="E1771" s="115"/>
    </row>
    <row r="1772" spans="1:5" hidden="1" x14ac:dyDescent="0.3">
      <c r="A1772" s="114">
        <v>541004</v>
      </c>
      <c r="B1772" s="113" t="s">
        <v>450</v>
      </c>
      <c r="C1772" s="112">
        <f>VLOOKUP(A1772,cuc!$A$3:$H$2089,8,FALSE)</f>
        <v>0</v>
      </c>
      <c r="D1772" s="119"/>
      <c r="E1772" s="115"/>
    </row>
    <row r="1773" spans="1:5" hidden="1" x14ac:dyDescent="0.3">
      <c r="A1773" s="114">
        <v>541005</v>
      </c>
      <c r="B1773" s="113" t="s">
        <v>449</v>
      </c>
      <c r="C1773" s="112">
        <f>VLOOKUP(A1773,cuc!$A$3:$H$2089,8,FALSE)</f>
        <v>0</v>
      </c>
      <c r="D1773" s="119"/>
      <c r="E1773" s="115"/>
    </row>
    <row r="1774" spans="1:5" hidden="1" x14ac:dyDescent="0.3">
      <c r="A1774" s="114">
        <v>541006</v>
      </c>
      <c r="B1774" s="113" t="s">
        <v>448</v>
      </c>
      <c r="C1774" s="112">
        <f>VLOOKUP(A1774,cuc!$A$3:$H$2089,8,FALSE)</f>
        <v>0</v>
      </c>
      <c r="D1774" s="119"/>
      <c r="E1774" s="115"/>
    </row>
    <row r="1775" spans="1:5" hidden="1" x14ac:dyDescent="0.3">
      <c r="A1775" s="114">
        <v>541007</v>
      </c>
      <c r="B1775" s="113" t="s">
        <v>447</v>
      </c>
      <c r="C1775" s="112">
        <f>VLOOKUP(A1775,cuc!$A$3:$H$2089,8,FALSE)</f>
        <v>0</v>
      </c>
      <c r="D1775" s="119"/>
      <c r="E1775" s="115"/>
    </row>
    <row r="1776" spans="1:5" hidden="1" x14ac:dyDescent="0.3">
      <c r="A1776" s="114">
        <v>541008</v>
      </c>
      <c r="B1776" s="113" t="s">
        <v>446</v>
      </c>
      <c r="C1776" s="112">
        <f>VLOOKUP(A1776,cuc!$A$3:$H$2089,8,FALSE)</f>
        <v>0</v>
      </c>
      <c r="D1776" s="119"/>
      <c r="E1776" s="115"/>
    </row>
    <row r="1777" spans="1:5" hidden="1" x14ac:dyDescent="0.3">
      <c r="A1777" s="114">
        <v>541009</v>
      </c>
      <c r="B1777" s="113" t="s">
        <v>445</v>
      </c>
      <c r="C1777" s="112">
        <f>VLOOKUP(A1777,cuc!$A$3:$H$2089,8,FALSE)</f>
        <v>0</v>
      </c>
      <c r="D1777" s="119"/>
      <c r="E1777" s="115"/>
    </row>
    <row r="1778" spans="1:5" hidden="1" x14ac:dyDescent="0.3">
      <c r="A1778" s="114">
        <v>541010</v>
      </c>
      <c r="B1778" s="113" t="s">
        <v>444</v>
      </c>
      <c r="C1778" s="112">
        <f>VLOOKUP(A1778,cuc!$A$3:$H$2089,8,FALSE)</f>
        <v>0</v>
      </c>
      <c r="D1778" s="119"/>
      <c r="E1778" s="115"/>
    </row>
    <row r="1779" spans="1:5" hidden="1" x14ac:dyDescent="0.3">
      <c r="A1779" s="114">
        <v>541011</v>
      </c>
      <c r="B1779" s="113" t="s">
        <v>443</v>
      </c>
      <c r="C1779" s="112">
        <f>VLOOKUP(A1779,cuc!$A$3:$H$2089,8,FALSE)</f>
        <v>0</v>
      </c>
      <c r="D1779" s="119"/>
      <c r="E1779" s="115"/>
    </row>
    <row r="1780" spans="1:5" hidden="1" x14ac:dyDescent="0.3">
      <c r="A1780" s="114">
        <v>541012</v>
      </c>
      <c r="B1780" s="113" t="s">
        <v>442</v>
      </c>
      <c r="C1780" s="112">
        <f>VLOOKUP(A1780,cuc!$A$3:$H$2089,8,FALSE)</f>
        <v>0</v>
      </c>
      <c r="D1780" s="119"/>
      <c r="E1780" s="115"/>
    </row>
    <row r="1781" spans="1:5" hidden="1" x14ac:dyDescent="0.3">
      <c r="A1781" s="114">
        <v>541013</v>
      </c>
      <c r="B1781" s="113" t="s">
        <v>441</v>
      </c>
      <c r="C1781" s="112">
        <f>VLOOKUP(A1781,cuc!$A$3:$H$2089,8,FALSE)</f>
        <v>0</v>
      </c>
      <c r="D1781" s="119"/>
      <c r="E1781" s="115"/>
    </row>
    <row r="1782" spans="1:5" hidden="1" x14ac:dyDescent="0.3">
      <c r="A1782" s="114">
        <v>541014</v>
      </c>
      <c r="B1782" s="113" t="s">
        <v>440</v>
      </c>
      <c r="C1782" s="112">
        <f>VLOOKUP(A1782,cuc!$A$3:$H$2089,8,FALSE)</f>
        <v>0</v>
      </c>
      <c r="D1782" s="119"/>
      <c r="E1782" s="115"/>
    </row>
    <row r="1783" spans="1:5" hidden="1" x14ac:dyDescent="0.3">
      <c r="A1783" s="114">
        <v>541015</v>
      </c>
      <c r="B1783" s="113" t="s">
        <v>439</v>
      </c>
      <c r="C1783" s="112">
        <f>VLOOKUP(A1783,cuc!$A$3:$H$2089,8,FALSE)</f>
        <v>0</v>
      </c>
      <c r="D1783" s="119"/>
      <c r="E1783" s="115"/>
    </row>
    <row r="1784" spans="1:5" hidden="1" x14ac:dyDescent="0.3">
      <c r="A1784" s="114">
        <v>541016</v>
      </c>
      <c r="B1784" s="113" t="s">
        <v>438</v>
      </c>
      <c r="C1784" s="112">
        <f>VLOOKUP(A1784,cuc!$A$3:$H$2089,8,FALSE)</f>
        <v>0</v>
      </c>
      <c r="D1784" s="119"/>
      <c r="E1784" s="115"/>
    </row>
    <row r="1785" spans="1:5" hidden="1" x14ac:dyDescent="0.3">
      <c r="A1785" s="114">
        <v>541017</v>
      </c>
      <c r="B1785" s="113" t="s">
        <v>437</v>
      </c>
      <c r="C1785" s="112">
        <f>VLOOKUP(A1785,cuc!$A$3:$H$2089,8,FALSE)</f>
        <v>0</v>
      </c>
      <c r="D1785" s="119"/>
      <c r="E1785" s="115"/>
    </row>
    <row r="1786" spans="1:5" hidden="1" x14ac:dyDescent="0.3">
      <c r="A1786" s="114">
        <v>541018</v>
      </c>
      <c r="B1786" s="113" t="s">
        <v>436</v>
      </c>
      <c r="C1786" s="112">
        <f>VLOOKUP(A1786,cuc!$A$3:$H$2089,8,FALSE)</f>
        <v>0</v>
      </c>
      <c r="D1786" s="119"/>
      <c r="E1786" s="115"/>
    </row>
    <row r="1787" spans="1:5" hidden="1" x14ac:dyDescent="0.3">
      <c r="A1787" s="114">
        <v>541019</v>
      </c>
      <c r="B1787" s="113" t="s">
        <v>435</v>
      </c>
      <c r="C1787" s="112">
        <f>VLOOKUP(A1787,cuc!$A$3:$H$2089,8,FALSE)</f>
        <v>0</v>
      </c>
      <c r="D1787" s="119"/>
      <c r="E1787" s="115"/>
    </row>
    <row r="1788" spans="1:5" hidden="1" x14ac:dyDescent="0.3">
      <c r="A1788" s="114">
        <v>541022</v>
      </c>
      <c r="B1788" s="113" t="s">
        <v>434</v>
      </c>
      <c r="C1788" s="112">
        <f>VLOOKUP(A1788,cuc!$A$3:$H$2089,8,FALSE)</f>
        <v>0</v>
      </c>
      <c r="D1788" s="119"/>
      <c r="E1788" s="115"/>
    </row>
    <row r="1789" spans="1:5" hidden="1" x14ac:dyDescent="0.3">
      <c r="A1789" s="114">
        <v>541023</v>
      </c>
      <c r="B1789" s="113" t="s">
        <v>433</v>
      </c>
      <c r="C1789" s="112">
        <f>VLOOKUP(A1789,cuc!$A$3:$H$2089,8,FALSE)</f>
        <v>0</v>
      </c>
      <c r="D1789" s="119"/>
      <c r="E1789" s="115"/>
    </row>
    <row r="1790" spans="1:5" hidden="1" x14ac:dyDescent="0.3">
      <c r="A1790" s="114">
        <v>541024</v>
      </c>
      <c r="B1790" s="113" t="s">
        <v>432</v>
      </c>
      <c r="C1790" s="112">
        <f>VLOOKUP(A1790,cuc!$A$3:$H$2089,8,FALSE)</f>
        <v>0</v>
      </c>
      <c r="D1790" s="119"/>
      <c r="E1790" s="115"/>
    </row>
    <row r="1791" spans="1:5" hidden="1" x14ac:dyDescent="0.3">
      <c r="A1791" s="114">
        <v>541025</v>
      </c>
      <c r="B1791" s="113" t="s">
        <v>431</v>
      </c>
      <c r="C1791" s="112">
        <f>VLOOKUP(A1791,cuc!$A$3:$H$2089,8,FALSE)</f>
        <v>0</v>
      </c>
      <c r="D1791" s="119"/>
      <c r="E1791" s="115"/>
    </row>
    <row r="1792" spans="1:5" hidden="1" x14ac:dyDescent="0.3">
      <c r="A1792" s="114">
        <v>541026</v>
      </c>
      <c r="B1792" s="113" t="s">
        <v>430</v>
      </c>
      <c r="C1792" s="112">
        <f>VLOOKUP(A1792,cuc!$A$3:$H$2089,8,FALSE)</f>
        <v>0</v>
      </c>
      <c r="D1792" s="119"/>
      <c r="E1792" s="115"/>
    </row>
    <row r="1793" spans="1:5" hidden="1" x14ac:dyDescent="0.3">
      <c r="A1793" s="114">
        <v>541027</v>
      </c>
      <c r="B1793" s="113" t="s">
        <v>429</v>
      </c>
      <c r="C1793" s="112">
        <f>VLOOKUP(A1793,cuc!$A$3:$H$2089,8,FALSE)</f>
        <v>0</v>
      </c>
      <c r="D1793" s="119"/>
      <c r="E1793" s="115"/>
    </row>
    <row r="1794" spans="1:5" hidden="1" x14ac:dyDescent="0.3">
      <c r="A1794" s="114">
        <v>541028</v>
      </c>
      <c r="B1794" s="113" t="s">
        <v>428</v>
      </c>
      <c r="C1794" s="112">
        <f>VLOOKUP(A1794,cuc!$A$3:$H$2089,8,FALSE)</f>
        <v>0</v>
      </c>
      <c r="D1794" s="119"/>
      <c r="E1794" s="115"/>
    </row>
    <row r="1795" spans="1:5" hidden="1" x14ac:dyDescent="0.3">
      <c r="A1795" s="114">
        <v>541029</v>
      </c>
      <c r="B1795" s="113" t="s">
        <v>427</v>
      </c>
      <c r="C1795" s="112">
        <f>VLOOKUP(A1795,cuc!$A$3:$H$2089,8,FALSE)</f>
        <v>0</v>
      </c>
      <c r="D1795" s="119"/>
      <c r="E1795" s="115"/>
    </row>
    <row r="1796" spans="1:5" hidden="1" x14ac:dyDescent="0.3">
      <c r="A1796" s="114">
        <v>541030</v>
      </c>
      <c r="B1796" s="113" t="s">
        <v>426</v>
      </c>
      <c r="C1796" s="112">
        <f>VLOOKUP(A1796,cuc!$A$3:$H$2089,8,FALSE)</f>
        <v>0</v>
      </c>
      <c r="D1796" s="119"/>
      <c r="E1796" s="115"/>
    </row>
    <row r="1797" spans="1:5" hidden="1" x14ac:dyDescent="0.3">
      <c r="A1797" s="114">
        <v>541031</v>
      </c>
      <c r="B1797" s="113" t="s">
        <v>425</v>
      </c>
      <c r="C1797" s="112">
        <f>VLOOKUP(A1797,cuc!$A$3:$H$2089,8,FALSE)</f>
        <v>0</v>
      </c>
      <c r="D1797" s="119"/>
      <c r="E1797" s="115"/>
    </row>
    <row r="1798" spans="1:5" hidden="1" x14ac:dyDescent="0.3">
      <c r="A1798" s="114">
        <v>541032</v>
      </c>
      <c r="B1798" s="113" t="s">
        <v>424</v>
      </c>
      <c r="C1798" s="112">
        <f>VLOOKUP(A1798,cuc!$A$3:$H$2089,8,FALSE)</f>
        <v>0</v>
      </c>
      <c r="D1798" s="119"/>
      <c r="E1798" s="115"/>
    </row>
    <row r="1799" spans="1:5" hidden="1" x14ac:dyDescent="0.3">
      <c r="A1799" s="114">
        <v>541033</v>
      </c>
      <c r="B1799" s="113" t="s">
        <v>423</v>
      </c>
      <c r="C1799" s="112">
        <f>VLOOKUP(A1799,cuc!$A$3:$H$2089,8,FALSE)</f>
        <v>0</v>
      </c>
      <c r="D1799" s="119"/>
      <c r="E1799" s="115"/>
    </row>
    <row r="1800" spans="1:5" hidden="1" x14ac:dyDescent="0.3">
      <c r="A1800" s="114">
        <v>541034</v>
      </c>
      <c r="B1800" s="113" t="s">
        <v>422</v>
      </c>
      <c r="C1800" s="112">
        <f>VLOOKUP(A1800,cuc!$A$3:$H$2089,8,FALSE)</f>
        <v>0</v>
      </c>
      <c r="D1800" s="119"/>
      <c r="E1800" s="115"/>
    </row>
    <row r="1801" spans="1:5" hidden="1" x14ac:dyDescent="0.3">
      <c r="A1801" s="114">
        <v>541035</v>
      </c>
      <c r="B1801" s="113" t="s">
        <v>421</v>
      </c>
      <c r="C1801" s="112">
        <f>VLOOKUP(A1801,cuc!$A$3:$H$2089,8,FALSE)</f>
        <v>0</v>
      </c>
      <c r="D1801" s="119"/>
      <c r="E1801" s="115"/>
    </row>
    <row r="1802" spans="1:5" hidden="1" x14ac:dyDescent="0.3">
      <c r="A1802" s="114">
        <v>541095</v>
      </c>
      <c r="B1802" s="113" t="s">
        <v>213</v>
      </c>
      <c r="C1802" s="112">
        <f>VLOOKUP(A1802,cuc!$A$3:$H$2089,8,FALSE)</f>
        <v>0</v>
      </c>
      <c r="D1802" s="119"/>
      <c r="E1802" s="115"/>
    </row>
    <row r="1803" spans="1:5" hidden="1" x14ac:dyDescent="0.3">
      <c r="A1803" s="114">
        <v>541500</v>
      </c>
      <c r="B1803" s="113" t="s">
        <v>420</v>
      </c>
      <c r="C1803" s="112">
        <f>VLOOKUP(A1803,cuc!$A$3:$H$2089,8,FALSE)</f>
        <v>0</v>
      </c>
      <c r="D1803" s="119"/>
      <c r="E1803" s="115"/>
    </row>
    <row r="1804" spans="1:5" hidden="1" x14ac:dyDescent="0.3">
      <c r="A1804" s="114">
        <v>542000</v>
      </c>
      <c r="B1804" s="113" t="s">
        <v>419</v>
      </c>
      <c r="C1804" s="112">
        <f>VLOOKUP(A1804,cuc!$A$3:$H$2089,8,FALSE)</f>
        <v>0</v>
      </c>
      <c r="D1804" s="119"/>
      <c r="E1804" s="115"/>
    </row>
    <row r="1805" spans="1:5" hidden="1" x14ac:dyDescent="0.3">
      <c r="A1805" s="114">
        <v>542500</v>
      </c>
      <c r="B1805" s="113" t="s">
        <v>418</v>
      </c>
      <c r="C1805" s="112">
        <f>VLOOKUP(A1805,cuc!$A$3:$H$2089,8,FALSE)</f>
        <v>0</v>
      </c>
      <c r="D1805" s="119"/>
      <c r="E1805" s="115"/>
    </row>
    <row r="1806" spans="1:5" hidden="1" x14ac:dyDescent="0.3">
      <c r="A1806" s="114">
        <v>600000</v>
      </c>
      <c r="B1806" s="113" t="s">
        <v>417</v>
      </c>
      <c r="C1806" s="112">
        <f>VLOOKUP(A1806,cuc!$A$3:$H$2089,8,FALSE)</f>
        <v>0</v>
      </c>
      <c r="D1806" s="119"/>
      <c r="E1806" s="115"/>
    </row>
    <row r="1807" spans="1:5" hidden="1" x14ac:dyDescent="0.3">
      <c r="A1807" s="114">
        <v>610000</v>
      </c>
      <c r="B1807" s="113" t="s">
        <v>416</v>
      </c>
      <c r="C1807" s="112">
        <f>VLOOKUP(A1807,cuc!$A$3:$H$2089,8,FALSE)</f>
        <v>0</v>
      </c>
      <c r="D1807" s="119"/>
      <c r="E1807" s="115"/>
    </row>
    <row r="1808" spans="1:5" hidden="1" x14ac:dyDescent="0.3">
      <c r="A1808" s="114">
        <v>610500</v>
      </c>
      <c r="B1808" s="113" t="s">
        <v>415</v>
      </c>
      <c r="C1808" s="112">
        <f>VLOOKUP(A1808,cuc!$A$3:$H$2089,8,FALSE)</f>
        <v>0</v>
      </c>
      <c r="D1808" s="119"/>
      <c r="E1808" s="115"/>
    </row>
    <row r="1809" spans="1:5" hidden="1" x14ac:dyDescent="0.3">
      <c r="A1809" s="114">
        <v>610505</v>
      </c>
      <c r="B1809" s="113" t="s">
        <v>414</v>
      </c>
      <c r="C1809" s="112">
        <f>VLOOKUP(A1809,cuc!$A$3:$H$2089,8,FALSE)</f>
        <v>0</v>
      </c>
      <c r="D1809" s="119"/>
      <c r="E1809" s="115"/>
    </row>
    <row r="1810" spans="1:5" hidden="1" x14ac:dyDescent="0.3">
      <c r="A1810" s="114">
        <v>610510</v>
      </c>
      <c r="B1810" s="113" t="s">
        <v>413</v>
      </c>
      <c r="C1810" s="112">
        <f>VLOOKUP(A1810,cuc!$A$3:$H$2089,8,FALSE)</f>
        <v>0</v>
      </c>
      <c r="D1810" s="119"/>
      <c r="E1810" s="115"/>
    </row>
    <row r="1811" spans="1:5" hidden="1" x14ac:dyDescent="0.3">
      <c r="A1811" s="114">
        <v>610515</v>
      </c>
      <c r="B1811" s="113" t="s">
        <v>412</v>
      </c>
      <c r="C1811" s="112">
        <f>VLOOKUP(A1811,cuc!$A$3:$H$2089,8,FALSE)</f>
        <v>0</v>
      </c>
      <c r="D1811" s="119"/>
      <c r="E1811" s="115"/>
    </row>
    <row r="1812" spans="1:5" hidden="1" x14ac:dyDescent="0.3">
      <c r="A1812" s="114">
        <v>610520</v>
      </c>
      <c r="B1812" s="113" t="s">
        <v>411</v>
      </c>
      <c r="C1812" s="112">
        <f>VLOOKUP(A1812,cuc!$A$3:$H$2089,8,FALSE)</f>
        <v>0</v>
      </c>
      <c r="D1812" s="119"/>
      <c r="E1812" s="115"/>
    </row>
    <row r="1813" spans="1:5" hidden="1" x14ac:dyDescent="0.3">
      <c r="A1813" s="114">
        <v>610525</v>
      </c>
      <c r="B1813" s="113" t="s">
        <v>410</v>
      </c>
      <c r="C1813" s="112">
        <f>VLOOKUP(A1813,cuc!$A$3:$H$2089,8,FALSE)</f>
        <v>0</v>
      </c>
      <c r="D1813" s="119"/>
      <c r="E1813" s="115"/>
    </row>
    <row r="1814" spans="1:5" hidden="1" x14ac:dyDescent="0.3">
      <c r="A1814" s="114">
        <v>610530</v>
      </c>
      <c r="B1814" s="113" t="s">
        <v>409</v>
      </c>
      <c r="C1814" s="112">
        <f>VLOOKUP(A1814,cuc!$A$3:$H$2089,8,FALSE)</f>
        <v>0</v>
      </c>
      <c r="D1814" s="119"/>
      <c r="E1814" s="115"/>
    </row>
    <row r="1815" spans="1:5" hidden="1" x14ac:dyDescent="0.3">
      <c r="A1815" s="114">
        <v>610535</v>
      </c>
      <c r="B1815" s="113" t="s">
        <v>408</v>
      </c>
      <c r="C1815" s="112">
        <f>VLOOKUP(A1815,cuc!$A$3:$H$2089,8,FALSE)</f>
        <v>0</v>
      </c>
      <c r="D1815" s="119"/>
      <c r="E1815" s="115"/>
    </row>
    <row r="1816" spans="1:5" hidden="1" x14ac:dyDescent="0.3">
      <c r="A1816" s="114">
        <v>610540</v>
      </c>
      <c r="B1816" s="113" t="s">
        <v>407</v>
      </c>
      <c r="C1816" s="112">
        <f>VLOOKUP(A1816,cuc!$A$3:$H$2089,8,FALSE)</f>
        <v>0</v>
      </c>
      <c r="D1816" s="119"/>
      <c r="E1816" s="115"/>
    </row>
    <row r="1817" spans="1:5" hidden="1" x14ac:dyDescent="0.3">
      <c r="A1817" s="114">
        <v>610545</v>
      </c>
      <c r="B1817" s="113" t="s">
        <v>406</v>
      </c>
      <c r="C1817" s="112">
        <f>VLOOKUP(A1817,cuc!$A$3:$H$2089,8,FALSE)</f>
        <v>0</v>
      </c>
      <c r="D1817" s="119"/>
      <c r="E1817" s="115"/>
    </row>
    <row r="1818" spans="1:5" hidden="1" x14ac:dyDescent="0.3">
      <c r="A1818" s="114">
        <v>610550</v>
      </c>
      <c r="B1818" s="113" t="s">
        <v>405</v>
      </c>
      <c r="C1818" s="112">
        <f>VLOOKUP(A1818,cuc!$A$3:$H$2089,8,FALSE)</f>
        <v>0</v>
      </c>
      <c r="D1818" s="119"/>
      <c r="E1818" s="115"/>
    </row>
    <row r="1819" spans="1:5" hidden="1" x14ac:dyDescent="0.3">
      <c r="A1819" s="114">
        <v>610555</v>
      </c>
      <c r="B1819" s="113" t="s">
        <v>1851</v>
      </c>
      <c r="C1819" s="112">
        <f>VLOOKUP(A1819,cuc!$A$3:$H$2089,8,FALSE)</f>
        <v>0</v>
      </c>
      <c r="D1819" s="119"/>
      <c r="E1819" s="115"/>
    </row>
    <row r="1820" spans="1:5" hidden="1" x14ac:dyDescent="0.3">
      <c r="A1820" s="114">
        <v>610560</v>
      </c>
      <c r="B1820" s="113" t="s">
        <v>403</v>
      </c>
      <c r="C1820" s="112">
        <f>VLOOKUP(A1820,cuc!$A$3:$H$2089,8,FALSE)</f>
        <v>0</v>
      </c>
      <c r="D1820" s="119"/>
      <c r="E1820" s="115"/>
    </row>
    <row r="1821" spans="1:5" hidden="1" x14ac:dyDescent="0.3">
      <c r="A1821" s="114">
        <v>610565</v>
      </c>
      <c r="B1821" s="113" t="s">
        <v>402</v>
      </c>
      <c r="C1821" s="112">
        <f>VLOOKUP(A1821,cuc!$A$3:$H$2089,8,FALSE)</f>
        <v>0</v>
      </c>
      <c r="D1821" s="119"/>
      <c r="E1821" s="115"/>
    </row>
    <row r="1822" spans="1:5" hidden="1" x14ac:dyDescent="0.3">
      <c r="A1822" s="114">
        <v>610570</v>
      </c>
      <c r="B1822" s="113" t="s">
        <v>401</v>
      </c>
      <c r="C1822" s="112">
        <f>VLOOKUP(A1822,cuc!$A$3:$H$2089,8,FALSE)</f>
        <v>0</v>
      </c>
      <c r="D1822" s="119"/>
      <c r="E1822" s="115"/>
    </row>
    <row r="1823" spans="1:5" hidden="1" x14ac:dyDescent="0.3">
      <c r="A1823" s="114">
        <v>610575</v>
      </c>
      <c r="B1823" s="113" t="s">
        <v>400</v>
      </c>
      <c r="C1823" s="112">
        <f>VLOOKUP(A1823,cuc!$A$3:$H$2089,8,FALSE)</f>
        <v>0</v>
      </c>
      <c r="D1823" s="119"/>
      <c r="E1823" s="115"/>
    </row>
    <row r="1824" spans="1:5" hidden="1" x14ac:dyDescent="0.3">
      <c r="A1824" s="114">
        <v>610580</v>
      </c>
      <c r="B1824" s="113" t="s">
        <v>399</v>
      </c>
      <c r="C1824" s="112">
        <f>VLOOKUP(A1824,cuc!$A$3:$H$2089,8,FALSE)</f>
        <v>0</v>
      </c>
      <c r="D1824" s="119"/>
      <c r="E1824" s="115"/>
    </row>
    <row r="1825" spans="1:5" hidden="1" x14ac:dyDescent="0.3">
      <c r="A1825" s="114">
        <v>611000</v>
      </c>
      <c r="B1825" s="113" t="s">
        <v>398</v>
      </c>
      <c r="C1825" s="112">
        <f>VLOOKUP(A1825,cuc!$A$3:$H$2089,8,FALSE)</f>
        <v>0</v>
      </c>
      <c r="D1825" s="119"/>
      <c r="E1825" s="115"/>
    </row>
    <row r="1826" spans="1:5" hidden="1" x14ac:dyDescent="0.3">
      <c r="A1826" s="114">
        <v>611005</v>
      </c>
      <c r="B1826" s="113" t="s">
        <v>397</v>
      </c>
      <c r="C1826" s="112">
        <f>VLOOKUP(A1826,cuc!$A$3:$H$2089,8,FALSE)</f>
        <v>0</v>
      </c>
      <c r="D1826" s="119"/>
      <c r="E1826" s="115"/>
    </row>
    <row r="1827" spans="1:5" hidden="1" x14ac:dyDescent="0.3">
      <c r="A1827" s="114">
        <v>611010</v>
      </c>
      <c r="B1827" s="113" t="s">
        <v>396</v>
      </c>
      <c r="C1827" s="112">
        <f>VLOOKUP(A1827,cuc!$A$3:$H$2089,8,FALSE)</f>
        <v>0</v>
      </c>
      <c r="D1827" s="119"/>
      <c r="E1827" s="115"/>
    </row>
    <row r="1828" spans="1:5" hidden="1" x14ac:dyDescent="0.3">
      <c r="A1828" s="114">
        <v>611015</v>
      </c>
      <c r="B1828" s="113" t="s">
        <v>221</v>
      </c>
      <c r="C1828" s="112">
        <f>VLOOKUP(A1828,cuc!$A$3:$H$2089,8,FALSE)</f>
        <v>0</v>
      </c>
      <c r="D1828" s="119"/>
      <c r="E1828" s="115"/>
    </row>
    <row r="1829" spans="1:5" hidden="1" x14ac:dyDescent="0.3">
      <c r="A1829" s="114">
        <v>611500</v>
      </c>
      <c r="B1829" s="113" t="s">
        <v>395</v>
      </c>
      <c r="C1829" s="112">
        <f>VLOOKUP(A1829,cuc!$A$3:$H$2089,8,FALSE)</f>
        <v>0</v>
      </c>
      <c r="D1829" s="119"/>
      <c r="E1829" s="115"/>
    </row>
    <row r="1830" spans="1:5" hidden="1" x14ac:dyDescent="0.3">
      <c r="A1830" s="114">
        <v>611505</v>
      </c>
      <c r="B1830" s="113" t="s">
        <v>394</v>
      </c>
      <c r="C1830" s="112">
        <f>VLOOKUP(A1830,cuc!$A$3:$H$2089,8,FALSE)</f>
        <v>0</v>
      </c>
      <c r="D1830" s="119"/>
      <c r="E1830" s="115"/>
    </row>
    <row r="1831" spans="1:5" hidden="1" x14ac:dyDescent="0.3">
      <c r="A1831" s="114">
        <v>611510</v>
      </c>
      <c r="B1831" s="113" t="s">
        <v>393</v>
      </c>
      <c r="C1831" s="112">
        <f>VLOOKUP(A1831,cuc!$A$3:$H$2089,8,FALSE)</f>
        <v>0</v>
      </c>
      <c r="D1831" s="119"/>
      <c r="E1831" s="115"/>
    </row>
    <row r="1832" spans="1:5" hidden="1" x14ac:dyDescent="0.3">
      <c r="A1832" s="114">
        <v>611515</v>
      </c>
      <c r="B1832" s="113" t="s">
        <v>392</v>
      </c>
      <c r="C1832" s="112">
        <f>VLOOKUP(A1832,cuc!$A$3:$H$2089,8,FALSE)</f>
        <v>0</v>
      </c>
      <c r="D1832" s="119"/>
      <c r="E1832" s="115"/>
    </row>
    <row r="1833" spans="1:5" hidden="1" x14ac:dyDescent="0.3">
      <c r="A1833" s="114">
        <v>611520</v>
      </c>
      <c r="B1833" s="113" t="s">
        <v>391</v>
      </c>
      <c r="C1833" s="112">
        <f>VLOOKUP(A1833,cuc!$A$3:$H$2089,8,FALSE)</f>
        <v>0</v>
      </c>
      <c r="D1833" s="119"/>
      <c r="E1833" s="115"/>
    </row>
    <row r="1834" spans="1:5" hidden="1" x14ac:dyDescent="0.3">
      <c r="A1834" s="114">
        <v>611525</v>
      </c>
      <c r="B1834" s="113" t="s">
        <v>390</v>
      </c>
      <c r="C1834" s="112">
        <f>VLOOKUP(A1834,cuc!$A$3:$H$2089,8,FALSE)</f>
        <v>0</v>
      </c>
      <c r="D1834" s="119"/>
      <c r="E1834" s="115"/>
    </row>
    <row r="1835" spans="1:5" hidden="1" x14ac:dyDescent="0.3">
      <c r="A1835" s="114">
        <v>611530</v>
      </c>
      <c r="B1835" s="113" t="s">
        <v>389</v>
      </c>
      <c r="C1835" s="112">
        <f>VLOOKUP(A1835,cuc!$A$3:$H$2089,8,FALSE)</f>
        <v>0</v>
      </c>
      <c r="D1835" s="119"/>
      <c r="E1835" s="115"/>
    </row>
    <row r="1836" spans="1:5" hidden="1" x14ac:dyDescent="0.3">
      <c r="A1836" s="114">
        <v>611535</v>
      </c>
      <c r="B1836" s="113" t="s">
        <v>388</v>
      </c>
      <c r="C1836" s="112">
        <f>VLOOKUP(A1836,cuc!$A$3:$H$2089,8,FALSE)</f>
        <v>0</v>
      </c>
      <c r="D1836" s="119"/>
      <c r="E1836" s="115"/>
    </row>
    <row r="1837" spans="1:5" hidden="1" x14ac:dyDescent="0.3">
      <c r="A1837" s="114">
        <v>611540</v>
      </c>
      <c r="B1837" s="113" t="s">
        <v>387</v>
      </c>
      <c r="C1837" s="112">
        <f>VLOOKUP(A1837,cuc!$A$3:$H$2089,8,FALSE)</f>
        <v>0</v>
      </c>
      <c r="D1837" s="119"/>
      <c r="E1837" s="115"/>
    </row>
    <row r="1838" spans="1:5" hidden="1" x14ac:dyDescent="0.3">
      <c r="A1838" s="114">
        <v>611545</v>
      </c>
      <c r="B1838" s="113" t="s">
        <v>386</v>
      </c>
      <c r="C1838" s="112">
        <f>VLOOKUP(A1838,cuc!$A$3:$H$2089,8,FALSE)</f>
        <v>0</v>
      </c>
      <c r="D1838" s="119"/>
      <c r="E1838" s="115"/>
    </row>
    <row r="1839" spans="1:5" hidden="1" x14ac:dyDescent="0.3">
      <c r="A1839" s="114">
        <v>611550</v>
      </c>
      <c r="B1839" s="113" t="s">
        <v>385</v>
      </c>
      <c r="C1839" s="112">
        <f>VLOOKUP(A1839,cuc!$A$3:$H$2089,8,FALSE)</f>
        <v>0</v>
      </c>
      <c r="D1839" s="119"/>
      <c r="E1839" s="115"/>
    </row>
    <row r="1840" spans="1:5" hidden="1" x14ac:dyDescent="0.3">
      <c r="A1840" s="114">
        <v>611555</v>
      </c>
      <c r="B1840" s="113" t="s">
        <v>384</v>
      </c>
      <c r="C1840" s="112">
        <f>VLOOKUP(A1840,cuc!$A$3:$H$2089,8,FALSE)</f>
        <v>0</v>
      </c>
      <c r="D1840" s="119"/>
      <c r="E1840" s="115"/>
    </row>
    <row r="1841" spans="1:5" hidden="1" x14ac:dyDescent="0.3">
      <c r="A1841" s="114">
        <v>611560</v>
      </c>
      <c r="B1841" s="113" t="s">
        <v>221</v>
      </c>
      <c r="C1841" s="112">
        <f>VLOOKUP(A1841,cuc!$A$3:$H$2089,8,FALSE)</f>
        <v>0</v>
      </c>
      <c r="D1841" s="119"/>
      <c r="E1841" s="115"/>
    </row>
    <row r="1842" spans="1:5" hidden="1" x14ac:dyDescent="0.3">
      <c r="A1842" s="114">
        <v>612000</v>
      </c>
      <c r="B1842" s="113" t="s">
        <v>383</v>
      </c>
      <c r="C1842" s="112">
        <f>VLOOKUP(A1842,cuc!$A$3:$H$2089,8,FALSE)</f>
        <v>0</v>
      </c>
      <c r="D1842" s="119"/>
      <c r="E1842" s="115"/>
    </row>
    <row r="1843" spans="1:5" hidden="1" x14ac:dyDescent="0.3">
      <c r="A1843" s="114">
        <v>612001</v>
      </c>
      <c r="B1843" s="113" t="s">
        <v>382</v>
      </c>
      <c r="C1843" s="112">
        <f>VLOOKUP(A1843,cuc!$A$3:$H$2089,8,FALSE)</f>
        <v>0</v>
      </c>
      <c r="D1843" s="119"/>
      <c r="E1843" s="115"/>
    </row>
    <row r="1844" spans="1:5" hidden="1" x14ac:dyDescent="0.3">
      <c r="A1844" s="114">
        <v>612002</v>
      </c>
      <c r="B1844" s="113" t="s">
        <v>381</v>
      </c>
      <c r="C1844" s="112">
        <f>VLOOKUP(A1844,cuc!$A$3:$H$2089,8,FALSE)</f>
        <v>0</v>
      </c>
      <c r="D1844" s="119"/>
      <c r="E1844" s="115"/>
    </row>
    <row r="1845" spans="1:5" hidden="1" x14ac:dyDescent="0.3">
      <c r="A1845" s="114">
        <v>612003</v>
      </c>
      <c r="B1845" s="113" t="s">
        <v>380</v>
      </c>
      <c r="C1845" s="112">
        <f>VLOOKUP(A1845,cuc!$A$3:$H$2089,8,FALSE)</f>
        <v>0</v>
      </c>
      <c r="D1845" s="119"/>
      <c r="E1845" s="115"/>
    </row>
    <row r="1846" spans="1:5" hidden="1" x14ac:dyDescent="0.3">
      <c r="A1846" s="114">
        <v>612004</v>
      </c>
      <c r="B1846" s="113" t="s">
        <v>379</v>
      </c>
      <c r="C1846" s="112">
        <f>VLOOKUP(A1846,cuc!$A$3:$H$2089,8,FALSE)</f>
        <v>0</v>
      </c>
      <c r="D1846" s="119"/>
      <c r="E1846" s="115"/>
    </row>
    <row r="1847" spans="1:5" hidden="1" x14ac:dyDescent="0.3">
      <c r="A1847" s="114">
        <v>612005</v>
      </c>
      <c r="B1847" s="113" t="s">
        <v>378</v>
      </c>
      <c r="C1847" s="112">
        <f>VLOOKUP(A1847,cuc!$A$3:$H$2089,8,FALSE)</f>
        <v>0</v>
      </c>
      <c r="D1847" s="119"/>
      <c r="E1847" s="115"/>
    </row>
    <row r="1848" spans="1:5" hidden="1" x14ac:dyDescent="0.3">
      <c r="A1848" s="114">
        <v>612006</v>
      </c>
      <c r="B1848" s="113" t="s">
        <v>377</v>
      </c>
      <c r="C1848" s="112">
        <f>VLOOKUP(A1848,cuc!$A$3:$H$2089,8,FALSE)</f>
        <v>0</v>
      </c>
      <c r="D1848" s="119"/>
      <c r="E1848" s="115"/>
    </row>
    <row r="1849" spans="1:5" hidden="1" x14ac:dyDescent="0.3">
      <c r="A1849" s="114">
        <v>612007</v>
      </c>
      <c r="B1849" s="113" t="s">
        <v>376</v>
      </c>
      <c r="C1849" s="112">
        <f>VLOOKUP(A1849,cuc!$A$3:$H$2089,8,FALSE)</f>
        <v>0</v>
      </c>
      <c r="D1849" s="119"/>
      <c r="E1849" s="115"/>
    </row>
    <row r="1850" spans="1:5" hidden="1" x14ac:dyDescent="0.3">
      <c r="A1850" s="114">
        <v>612008</v>
      </c>
      <c r="B1850" s="113" t="s">
        <v>375</v>
      </c>
      <c r="C1850" s="112">
        <f>VLOOKUP(A1850,cuc!$A$3:$H$2089,8,FALSE)</f>
        <v>0</v>
      </c>
      <c r="D1850" s="119"/>
      <c r="E1850" s="115"/>
    </row>
    <row r="1851" spans="1:5" hidden="1" x14ac:dyDescent="0.3">
      <c r="A1851" s="114">
        <v>612009</v>
      </c>
      <c r="B1851" s="113" t="s">
        <v>374</v>
      </c>
      <c r="C1851" s="112">
        <f>VLOOKUP(A1851,cuc!$A$3:$H$2089,8,FALSE)</f>
        <v>0</v>
      </c>
      <c r="D1851" s="119"/>
      <c r="E1851" s="115"/>
    </row>
    <row r="1852" spans="1:5" hidden="1" x14ac:dyDescent="0.3">
      <c r="A1852" s="114">
        <v>612010</v>
      </c>
      <c r="B1852" s="113" t="s">
        <v>373</v>
      </c>
      <c r="C1852" s="112">
        <f>VLOOKUP(A1852,cuc!$A$3:$H$2089,8,FALSE)</f>
        <v>0</v>
      </c>
      <c r="D1852" s="119"/>
      <c r="E1852" s="115"/>
    </row>
    <row r="1853" spans="1:5" hidden="1" x14ac:dyDescent="0.3">
      <c r="A1853" s="114">
        <v>612011</v>
      </c>
      <c r="B1853" s="113" t="s">
        <v>372</v>
      </c>
      <c r="C1853" s="112">
        <f>VLOOKUP(A1853,cuc!$A$3:$H$2089,8,FALSE)</f>
        <v>0</v>
      </c>
      <c r="D1853" s="119"/>
      <c r="E1853" s="115"/>
    </row>
    <row r="1854" spans="1:5" hidden="1" x14ac:dyDescent="0.3">
      <c r="A1854" s="114">
        <v>612012</v>
      </c>
      <c r="B1854" s="113" t="s">
        <v>371</v>
      </c>
      <c r="C1854" s="112">
        <f>VLOOKUP(A1854,cuc!$A$3:$H$2089,8,FALSE)</f>
        <v>0</v>
      </c>
      <c r="D1854" s="119"/>
      <c r="E1854" s="115"/>
    </row>
    <row r="1855" spans="1:5" hidden="1" x14ac:dyDescent="0.3">
      <c r="A1855" s="114">
        <v>612013</v>
      </c>
      <c r="B1855" s="113" t="s">
        <v>370</v>
      </c>
      <c r="C1855" s="112">
        <f>VLOOKUP(A1855,cuc!$A$3:$H$2089,8,FALSE)</f>
        <v>0</v>
      </c>
      <c r="D1855" s="119"/>
      <c r="E1855" s="115"/>
    </row>
    <row r="1856" spans="1:5" hidden="1" x14ac:dyDescent="0.3">
      <c r="A1856" s="114">
        <v>612014</v>
      </c>
      <c r="B1856" s="113" t="s">
        <v>369</v>
      </c>
      <c r="C1856" s="112">
        <f>VLOOKUP(A1856,cuc!$A$3:$H$2089,8,FALSE)</f>
        <v>0</v>
      </c>
      <c r="D1856" s="119"/>
      <c r="E1856" s="115"/>
    </row>
    <row r="1857" spans="1:5" hidden="1" x14ac:dyDescent="0.3">
      <c r="A1857" s="114">
        <v>612015</v>
      </c>
      <c r="B1857" s="113" t="s">
        <v>368</v>
      </c>
      <c r="C1857" s="112">
        <f>VLOOKUP(A1857,cuc!$A$3:$H$2089,8,FALSE)</f>
        <v>0</v>
      </c>
      <c r="D1857" s="119"/>
      <c r="E1857" s="115"/>
    </row>
    <row r="1858" spans="1:5" hidden="1" x14ac:dyDescent="0.3">
      <c r="A1858" s="114">
        <v>612016</v>
      </c>
      <c r="B1858" s="113" t="s">
        <v>367</v>
      </c>
      <c r="C1858" s="112">
        <f>VLOOKUP(A1858,cuc!$A$3:$H$2089,8,FALSE)</f>
        <v>0</v>
      </c>
      <c r="D1858" s="119"/>
      <c r="E1858" s="115"/>
    </row>
    <row r="1859" spans="1:5" hidden="1" x14ac:dyDescent="0.3">
      <c r="A1859" s="114">
        <v>612017</v>
      </c>
      <c r="B1859" s="113" t="s">
        <v>366</v>
      </c>
      <c r="C1859" s="112">
        <f>VLOOKUP(A1859,cuc!$A$3:$H$2089,8,FALSE)</f>
        <v>0</v>
      </c>
      <c r="D1859" s="119"/>
      <c r="E1859" s="115"/>
    </row>
    <row r="1860" spans="1:5" hidden="1" x14ac:dyDescent="0.3">
      <c r="A1860" s="114">
        <v>612018</v>
      </c>
      <c r="B1860" s="113" t="s">
        <v>365</v>
      </c>
      <c r="C1860" s="112">
        <f>VLOOKUP(A1860,cuc!$A$3:$H$2089,8,FALSE)</f>
        <v>0</v>
      </c>
      <c r="D1860" s="119"/>
      <c r="E1860" s="115"/>
    </row>
    <row r="1861" spans="1:5" hidden="1" x14ac:dyDescent="0.3">
      <c r="A1861" s="114">
        <v>612019</v>
      </c>
      <c r="B1861" s="113" t="s">
        <v>364</v>
      </c>
      <c r="C1861" s="112">
        <f>VLOOKUP(A1861,cuc!$A$3:$H$2089,8,FALSE)</f>
        <v>0</v>
      </c>
      <c r="D1861" s="119"/>
      <c r="E1861" s="115"/>
    </row>
    <row r="1862" spans="1:5" hidden="1" x14ac:dyDescent="0.3">
      <c r="A1862" s="114">
        <v>612020</v>
      </c>
      <c r="B1862" s="113" t="s">
        <v>363</v>
      </c>
      <c r="C1862" s="112">
        <f>VLOOKUP(A1862,cuc!$A$3:$H$2089,8,FALSE)</f>
        <v>0</v>
      </c>
      <c r="D1862" s="119"/>
      <c r="E1862" s="115"/>
    </row>
    <row r="1863" spans="1:5" hidden="1" x14ac:dyDescent="0.3">
      <c r="A1863" s="114">
        <v>612021</v>
      </c>
      <c r="B1863" s="113" t="s">
        <v>362</v>
      </c>
      <c r="C1863" s="112">
        <f>VLOOKUP(A1863,cuc!$A$3:$H$2089,8,FALSE)</f>
        <v>0</v>
      </c>
      <c r="D1863" s="119"/>
      <c r="E1863" s="115"/>
    </row>
    <row r="1864" spans="1:5" hidden="1" x14ac:dyDescent="0.3">
      <c r="A1864" s="114">
        <v>612022</v>
      </c>
      <c r="B1864" s="113" t="s">
        <v>361</v>
      </c>
      <c r="C1864" s="112">
        <f>VLOOKUP(A1864,cuc!$A$3:$H$2089,8,FALSE)</f>
        <v>0</v>
      </c>
      <c r="D1864" s="119"/>
      <c r="E1864" s="115"/>
    </row>
    <row r="1865" spans="1:5" hidden="1" x14ac:dyDescent="0.3">
      <c r="A1865" s="114">
        <v>612023</v>
      </c>
      <c r="B1865" s="113" t="s">
        <v>360</v>
      </c>
      <c r="C1865" s="112">
        <f>VLOOKUP(A1865,cuc!$A$3:$H$2089,8,FALSE)</f>
        <v>0</v>
      </c>
      <c r="D1865" s="119"/>
      <c r="E1865" s="115"/>
    </row>
    <row r="1866" spans="1:5" hidden="1" x14ac:dyDescent="0.3">
      <c r="A1866" s="114">
        <v>612024</v>
      </c>
      <c r="B1866" s="113" t="s">
        <v>359</v>
      </c>
      <c r="C1866" s="112">
        <f>VLOOKUP(A1866,cuc!$A$3:$H$2089,8,FALSE)</f>
        <v>0</v>
      </c>
      <c r="D1866" s="119"/>
      <c r="E1866" s="115"/>
    </row>
    <row r="1867" spans="1:5" hidden="1" x14ac:dyDescent="0.3">
      <c r="A1867" s="114">
        <v>612025</v>
      </c>
      <c r="B1867" s="113" t="s">
        <v>358</v>
      </c>
      <c r="C1867" s="112">
        <f>VLOOKUP(A1867,cuc!$A$3:$H$2089,8,FALSE)</f>
        <v>0</v>
      </c>
      <c r="D1867" s="119"/>
      <c r="E1867" s="115"/>
    </row>
    <row r="1868" spans="1:5" hidden="1" x14ac:dyDescent="0.3">
      <c r="A1868" s="114">
        <v>612026</v>
      </c>
      <c r="B1868" s="113" t="s">
        <v>357</v>
      </c>
      <c r="C1868" s="112">
        <f>VLOOKUP(A1868,cuc!$A$3:$H$2089,8,FALSE)</f>
        <v>0</v>
      </c>
      <c r="D1868" s="119"/>
      <c r="E1868" s="115"/>
    </row>
    <row r="1869" spans="1:5" hidden="1" x14ac:dyDescent="0.3">
      <c r="A1869" s="114">
        <v>612027</v>
      </c>
      <c r="B1869" s="113" t="s">
        <v>356</v>
      </c>
      <c r="C1869" s="112">
        <f>VLOOKUP(A1869,cuc!$A$3:$H$2089,8,FALSE)</f>
        <v>0</v>
      </c>
      <c r="D1869" s="119"/>
      <c r="E1869" s="115"/>
    </row>
    <row r="1870" spans="1:5" hidden="1" x14ac:dyDescent="0.3">
      <c r="A1870" s="114">
        <v>612028</v>
      </c>
      <c r="B1870" s="113" t="s">
        <v>355</v>
      </c>
      <c r="C1870" s="112">
        <f>VLOOKUP(A1870,cuc!$A$3:$H$2089,8,FALSE)</f>
        <v>0</v>
      </c>
      <c r="D1870" s="119"/>
      <c r="E1870" s="115"/>
    </row>
    <row r="1871" spans="1:5" hidden="1" x14ac:dyDescent="0.3">
      <c r="A1871" s="114">
        <v>612029</v>
      </c>
      <c r="B1871" s="113" t="s">
        <v>354</v>
      </c>
      <c r="C1871" s="112">
        <f>VLOOKUP(A1871,cuc!$A$3:$H$2089,8,FALSE)</f>
        <v>0</v>
      </c>
      <c r="D1871" s="119"/>
      <c r="E1871" s="115"/>
    </row>
    <row r="1872" spans="1:5" hidden="1" x14ac:dyDescent="0.3">
      <c r="A1872" s="114">
        <v>612030</v>
      </c>
      <c r="B1872" s="113" t="s">
        <v>353</v>
      </c>
      <c r="C1872" s="112">
        <f>VLOOKUP(A1872,cuc!$A$3:$H$2089,8,FALSE)</f>
        <v>0</v>
      </c>
      <c r="D1872" s="119"/>
      <c r="E1872" s="115"/>
    </row>
    <row r="1873" spans="1:5" hidden="1" x14ac:dyDescent="0.3">
      <c r="A1873" s="114">
        <v>612031</v>
      </c>
      <c r="B1873" s="113" t="s">
        <v>352</v>
      </c>
      <c r="C1873" s="112">
        <f>VLOOKUP(A1873,cuc!$A$3:$H$2089,8,FALSE)</f>
        <v>0</v>
      </c>
      <c r="D1873" s="119"/>
      <c r="E1873" s="115"/>
    </row>
    <row r="1874" spans="1:5" hidden="1" x14ac:dyDescent="0.3">
      <c r="A1874" s="114">
        <v>612032</v>
      </c>
      <c r="B1874" s="113" t="s">
        <v>351</v>
      </c>
      <c r="C1874" s="112">
        <f>VLOOKUP(A1874,cuc!$A$3:$H$2089,8,FALSE)</f>
        <v>0</v>
      </c>
      <c r="D1874" s="119"/>
      <c r="E1874" s="115"/>
    </row>
    <row r="1875" spans="1:5" hidden="1" x14ac:dyDescent="0.3">
      <c r="A1875" s="114">
        <v>612033</v>
      </c>
      <c r="B1875" s="113" t="s">
        <v>350</v>
      </c>
      <c r="C1875" s="112">
        <f>VLOOKUP(A1875,cuc!$A$3:$H$2089,8,FALSE)</f>
        <v>0</v>
      </c>
      <c r="D1875" s="119"/>
      <c r="E1875" s="115"/>
    </row>
    <row r="1876" spans="1:5" hidden="1" x14ac:dyDescent="0.3">
      <c r="A1876" s="114">
        <v>612034</v>
      </c>
      <c r="B1876" s="113" t="s">
        <v>349</v>
      </c>
      <c r="C1876" s="112">
        <f>VLOOKUP(A1876,cuc!$A$3:$H$2089,8,FALSE)</f>
        <v>0</v>
      </c>
      <c r="D1876" s="119"/>
      <c r="E1876" s="115"/>
    </row>
    <row r="1877" spans="1:5" hidden="1" x14ac:dyDescent="0.3">
      <c r="A1877" s="114">
        <v>612035</v>
      </c>
      <c r="B1877" s="113" t="s">
        <v>348</v>
      </c>
      <c r="C1877" s="112">
        <f>VLOOKUP(A1877,cuc!$A$3:$H$2089,8,FALSE)</f>
        <v>0</v>
      </c>
      <c r="D1877" s="119"/>
      <c r="E1877" s="115"/>
    </row>
    <row r="1878" spans="1:5" hidden="1" x14ac:dyDescent="0.3">
      <c r="A1878" s="114">
        <v>612036</v>
      </c>
      <c r="B1878" s="113" t="s">
        <v>347</v>
      </c>
      <c r="C1878" s="112">
        <f>VLOOKUP(A1878,cuc!$A$3:$H$2089,8,FALSE)</f>
        <v>0</v>
      </c>
      <c r="D1878" s="119"/>
      <c r="E1878" s="115"/>
    </row>
    <row r="1879" spans="1:5" hidden="1" x14ac:dyDescent="0.3">
      <c r="A1879" s="114">
        <v>612037</v>
      </c>
      <c r="B1879" s="113" t="s">
        <v>346</v>
      </c>
      <c r="C1879" s="112">
        <f>VLOOKUP(A1879,cuc!$A$3:$H$2089,8,FALSE)</f>
        <v>0</v>
      </c>
      <c r="D1879" s="119"/>
      <c r="E1879" s="115"/>
    </row>
    <row r="1880" spans="1:5" hidden="1" x14ac:dyDescent="0.3">
      <c r="A1880" s="114">
        <v>612038</v>
      </c>
      <c r="B1880" s="113" t="s">
        <v>345</v>
      </c>
      <c r="C1880" s="112">
        <f>VLOOKUP(A1880,cuc!$A$3:$H$2089,8,FALSE)</f>
        <v>0</v>
      </c>
      <c r="D1880" s="119"/>
      <c r="E1880" s="115"/>
    </row>
    <row r="1881" spans="1:5" hidden="1" x14ac:dyDescent="0.3">
      <c r="A1881" s="114">
        <v>612039</v>
      </c>
      <c r="B1881" s="113" t="s">
        <v>344</v>
      </c>
      <c r="C1881" s="112">
        <f>VLOOKUP(A1881,cuc!$A$3:$H$2089,8,FALSE)</f>
        <v>0</v>
      </c>
      <c r="D1881" s="119"/>
      <c r="E1881" s="115"/>
    </row>
    <row r="1882" spans="1:5" hidden="1" x14ac:dyDescent="0.3">
      <c r="A1882" s="114">
        <v>612040</v>
      </c>
      <c r="B1882" s="113" t="s">
        <v>343</v>
      </c>
      <c r="C1882" s="112">
        <f>VLOOKUP(A1882,cuc!$A$3:$H$2089,8,FALSE)</f>
        <v>0</v>
      </c>
      <c r="D1882" s="119"/>
      <c r="E1882" s="115"/>
    </row>
    <row r="1883" spans="1:5" hidden="1" x14ac:dyDescent="0.3">
      <c r="A1883" s="114">
        <v>612041</v>
      </c>
      <c r="B1883" s="113" t="s">
        <v>342</v>
      </c>
      <c r="C1883" s="112">
        <f>VLOOKUP(A1883,cuc!$A$3:$H$2089,8,FALSE)</f>
        <v>0</v>
      </c>
      <c r="D1883" s="119"/>
      <c r="E1883" s="115"/>
    </row>
    <row r="1884" spans="1:5" hidden="1" x14ac:dyDescent="0.3">
      <c r="A1884" s="114">
        <v>612042</v>
      </c>
      <c r="B1884" s="113" t="s">
        <v>341</v>
      </c>
      <c r="C1884" s="112">
        <f>VLOOKUP(A1884,cuc!$A$3:$H$2089,8,FALSE)</f>
        <v>0</v>
      </c>
      <c r="D1884" s="119"/>
      <c r="E1884" s="115"/>
    </row>
    <row r="1885" spans="1:5" hidden="1" x14ac:dyDescent="0.3">
      <c r="A1885" s="114">
        <v>612043</v>
      </c>
      <c r="B1885" s="113" t="s">
        <v>340</v>
      </c>
      <c r="C1885" s="112">
        <f>VLOOKUP(A1885,cuc!$A$3:$H$2089,8,FALSE)</f>
        <v>0</v>
      </c>
      <c r="D1885" s="119"/>
      <c r="E1885" s="115"/>
    </row>
    <row r="1886" spans="1:5" hidden="1" x14ac:dyDescent="0.3">
      <c r="A1886" s="114">
        <v>612044</v>
      </c>
      <c r="B1886" s="113" t="s">
        <v>339</v>
      </c>
      <c r="C1886" s="112">
        <f>VLOOKUP(A1886,cuc!$A$3:$H$2089,8,FALSE)</f>
        <v>0</v>
      </c>
      <c r="D1886" s="119"/>
      <c r="E1886" s="115"/>
    </row>
    <row r="1887" spans="1:5" hidden="1" x14ac:dyDescent="0.3">
      <c r="A1887" s="114">
        <v>612045</v>
      </c>
      <c r="B1887" s="113" t="s">
        <v>338</v>
      </c>
      <c r="C1887" s="112">
        <f>VLOOKUP(A1887,cuc!$A$3:$H$2089,8,FALSE)</f>
        <v>0</v>
      </c>
      <c r="D1887" s="119"/>
      <c r="E1887" s="115"/>
    </row>
    <row r="1888" spans="1:5" hidden="1" x14ac:dyDescent="0.3">
      <c r="A1888" s="114">
        <v>612046</v>
      </c>
      <c r="B1888" s="113" t="s">
        <v>337</v>
      </c>
      <c r="C1888" s="112">
        <f>VLOOKUP(A1888,cuc!$A$3:$H$2089,8,FALSE)</f>
        <v>0</v>
      </c>
      <c r="D1888" s="119"/>
      <c r="E1888" s="115"/>
    </row>
    <row r="1889" spans="1:5" hidden="1" x14ac:dyDescent="0.3">
      <c r="A1889" s="114">
        <v>612047</v>
      </c>
      <c r="B1889" s="113" t="s">
        <v>336</v>
      </c>
      <c r="C1889" s="112">
        <f>VLOOKUP(A1889,cuc!$A$3:$H$2089,8,FALSE)</f>
        <v>0</v>
      </c>
      <c r="D1889" s="119"/>
      <c r="E1889" s="115"/>
    </row>
    <row r="1890" spans="1:5" hidden="1" x14ac:dyDescent="0.3">
      <c r="A1890" s="114">
        <v>612048</v>
      </c>
      <c r="B1890" s="113" t="s">
        <v>335</v>
      </c>
      <c r="C1890" s="112">
        <f>VLOOKUP(A1890,cuc!$A$3:$H$2089,8,FALSE)</f>
        <v>0</v>
      </c>
      <c r="D1890" s="119"/>
      <c r="E1890" s="115"/>
    </row>
    <row r="1891" spans="1:5" hidden="1" x14ac:dyDescent="0.3">
      <c r="A1891" s="114">
        <v>612049</v>
      </c>
      <c r="B1891" s="113" t="s">
        <v>334</v>
      </c>
      <c r="C1891" s="112">
        <f>VLOOKUP(A1891,cuc!$A$3:$H$2089,8,FALSE)</f>
        <v>0</v>
      </c>
      <c r="D1891" s="119"/>
      <c r="E1891" s="115"/>
    </row>
    <row r="1892" spans="1:5" hidden="1" x14ac:dyDescent="0.3">
      <c r="A1892" s="114">
        <v>612050</v>
      </c>
      <c r="B1892" s="113" t="s">
        <v>333</v>
      </c>
      <c r="C1892" s="112">
        <f>VLOOKUP(A1892,cuc!$A$3:$H$2089,8,FALSE)</f>
        <v>0</v>
      </c>
      <c r="D1892" s="119"/>
      <c r="E1892" s="115"/>
    </row>
    <row r="1893" spans="1:5" hidden="1" x14ac:dyDescent="0.3">
      <c r="A1893" s="114">
        <v>612051</v>
      </c>
      <c r="B1893" s="113" t="s">
        <v>332</v>
      </c>
      <c r="C1893" s="112">
        <f>VLOOKUP(A1893,cuc!$A$3:$H$2089,8,FALSE)</f>
        <v>0</v>
      </c>
      <c r="D1893" s="119"/>
      <c r="E1893" s="115"/>
    </row>
    <row r="1894" spans="1:5" hidden="1" x14ac:dyDescent="0.3">
      <c r="A1894" s="114">
        <v>612052</v>
      </c>
      <c r="B1894" s="113" t="s">
        <v>331</v>
      </c>
      <c r="C1894" s="112">
        <f>VLOOKUP(A1894,cuc!$A$3:$H$2089,8,FALSE)</f>
        <v>0</v>
      </c>
      <c r="D1894" s="119"/>
      <c r="E1894" s="115"/>
    </row>
    <row r="1895" spans="1:5" hidden="1" x14ac:dyDescent="0.3">
      <c r="A1895" s="114">
        <v>612053</v>
      </c>
      <c r="B1895" s="113" t="s">
        <v>330</v>
      </c>
      <c r="C1895" s="112">
        <f>VLOOKUP(A1895,cuc!$A$3:$H$2089,8,FALSE)</f>
        <v>0</v>
      </c>
      <c r="D1895" s="119"/>
      <c r="E1895" s="115"/>
    </row>
    <row r="1896" spans="1:5" hidden="1" x14ac:dyDescent="0.3">
      <c r="A1896" s="114">
        <v>612054</v>
      </c>
      <c r="B1896" s="113" t="s">
        <v>329</v>
      </c>
      <c r="C1896" s="112">
        <f>VLOOKUP(A1896,cuc!$A$3:$H$2089,8,FALSE)</f>
        <v>0</v>
      </c>
      <c r="D1896" s="119"/>
      <c r="E1896" s="115"/>
    </row>
    <row r="1897" spans="1:5" hidden="1" x14ac:dyDescent="0.3">
      <c r="A1897" s="114">
        <v>612055</v>
      </c>
      <c r="B1897" s="113" t="s">
        <v>328</v>
      </c>
      <c r="C1897" s="112">
        <f>VLOOKUP(A1897,cuc!$A$3:$H$2089,8,FALSE)</f>
        <v>0</v>
      </c>
      <c r="D1897" s="119"/>
      <c r="E1897" s="115"/>
    </row>
    <row r="1898" spans="1:5" hidden="1" x14ac:dyDescent="0.3">
      <c r="A1898" s="114">
        <v>612056</v>
      </c>
      <c r="B1898" s="113" t="s">
        <v>327</v>
      </c>
      <c r="C1898" s="112">
        <f>VLOOKUP(A1898,cuc!$A$3:$H$2089,8,FALSE)</f>
        <v>0</v>
      </c>
      <c r="D1898" s="119"/>
      <c r="E1898" s="115"/>
    </row>
    <row r="1899" spans="1:5" hidden="1" x14ac:dyDescent="0.3">
      <c r="A1899" s="114">
        <v>612057</v>
      </c>
      <c r="B1899" s="113" t="s">
        <v>326</v>
      </c>
      <c r="C1899" s="112">
        <f>VLOOKUP(A1899,cuc!$A$3:$H$2089,8,FALSE)</f>
        <v>0</v>
      </c>
      <c r="D1899" s="119"/>
      <c r="E1899" s="115"/>
    </row>
    <row r="1900" spans="1:5" hidden="1" x14ac:dyDescent="0.3">
      <c r="A1900" s="114">
        <v>612058</v>
      </c>
      <c r="B1900" s="113" t="s">
        <v>325</v>
      </c>
      <c r="C1900" s="112">
        <f>VLOOKUP(A1900,cuc!$A$3:$H$2089,8,FALSE)</f>
        <v>0</v>
      </c>
      <c r="D1900" s="119"/>
      <c r="E1900" s="115"/>
    </row>
    <row r="1901" spans="1:5" hidden="1" x14ac:dyDescent="0.3">
      <c r="A1901" s="114">
        <v>612059</v>
      </c>
      <c r="B1901" s="113" t="s">
        <v>324</v>
      </c>
      <c r="C1901" s="112">
        <f>VLOOKUP(A1901,cuc!$A$3:$H$2089,8,FALSE)</f>
        <v>0</v>
      </c>
      <c r="D1901" s="119"/>
      <c r="E1901" s="115"/>
    </row>
    <row r="1902" spans="1:5" hidden="1" x14ac:dyDescent="0.3">
      <c r="A1902" s="114">
        <v>612060</v>
      </c>
      <c r="B1902" s="113" t="s">
        <v>323</v>
      </c>
      <c r="C1902" s="112">
        <f>VLOOKUP(A1902,cuc!$A$3:$H$2089,8,FALSE)</f>
        <v>0</v>
      </c>
      <c r="D1902" s="119"/>
      <c r="E1902" s="115"/>
    </row>
    <row r="1903" spans="1:5" hidden="1" x14ac:dyDescent="0.3">
      <c r="A1903" s="114">
        <v>612061</v>
      </c>
      <c r="B1903" s="113" t="s">
        <v>322</v>
      </c>
      <c r="C1903" s="112">
        <f>VLOOKUP(A1903,cuc!$A$3:$H$2089,8,FALSE)</f>
        <v>0</v>
      </c>
      <c r="D1903" s="119"/>
      <c r="E1903" s="115"/>
    </row>
    <row r="1904" spans="1:5" hidden="1" x14ac:dyDescent="0.3">
      <c r="A1904" s="114">
        <v>612062</v>
      </c>
      <c r="B1904" s="113" t="s">
        <v>321</v>
      </c>
      <c r="C1904" s="112">
        <f>VLOOKUP(A1904,cuc!$A$3:$H$2089,8,FALSE)</f>
        <v>0</v>
      </c>
      <c r="D1904" s="119"/>
      <c r="E1904" s="115"/>
    </row>
    <row r="1905" spans="1:5" hidden="1" x14ac:dyDescent="0.3">
      <c r="A1905" s="114">
        <v>612063</v>
      </c>
      <c r="B1905" s="113" t="s">
        <v>320</v>
      </c>
      <c r="C1905" s="112">
        <f>VLOOKUP(A1905,cuc!$A$3:$H$2089,8,FALSE)</f>
        <v>0</v>
      </c>
      <c r="D1905" s="119"/>
      <c r="E1905" s="115"/>
    </row>
    <row r="1906" spans="1:5" hidden="1" x14ac:dyDescent="0.3">
      <c r="A1906" s="114">
        <v>612064</v>
      </c>
      <c r="B1906" s="113" t="s">
        <v>319</v>
      </c>
      <c r="C1906" s="112">
        <f>VLOOKUP(A1906,cuc!$A$3:$H$2089,8,FALSE)</f>
        <v>0</v>
      </c>
      <c r="D1906" s="119"/>
      <c r="E1906" s="115"/>
    </row>
    <row r="1907" spans="1:5" hidden="1" x14ac:dyDescent="0.3">
      <c r="A1907" s="114">
        <v>612065</v>
      </c>
      <c r="B1907" s="113" t="s">
        <v>318</v>
      </c>
      <c r="C1907" s="112">
        <f>VLOOKUP(A1907,cuc!$A$3:$H$2089,8,FALSE)</f>
        <v>0</v>
      </c>
      <c r="D1907" s="119"/>
      <c r="E1907" s="115"/>
    </row>
    <row r="1908" spans="1:5" hidden="1" x14ac:dyDescent="0.3">
      <c r="A1908" s="114">
        <v>612066</v>
      </c>
      <c r="B1908" s="113" t="s">
        <v>317</v>
      </c>
      <c r="C1908" s="112">
        <f>VLOOKUP(A1908,cuc!$A$3:$H$2089,8,FALSE)</f>
        <v>0</v>
      </c>
      <c r="D1908" s="119"/>
      <c r="E1908" s="115"/>
    </row>
    <row r="1909" spans="1:5" hidden="1" x14ac:dyDescent="0.3">
      <c r="A1909" s="114">
        <v>612067</v>
      </c>
      <c r="B1909" s="113" t="s">
        <v>316</v>
      </c>
      <c r="C1909" s="112">
        <f>VLOOKUP(A1909,cuc!$A$3:$H$2089,8,FALSE)</f>
        <v>0</v>
      </c>
      <c r="D1909" s="119"/>
      <c r="E1909" s="115"/>
    </row>
    <row r="1910" spans="1:5" hidden="1" x14ac:dyDescent="0.3">
      <c r="A1910" s="114">
        <v>612068</v>
      </c>
      <c r="B1910" s="113" t="s">
        <v>315</v>
      </c>
      <c r="C1910" s="112">
        <f>VLOOKUP(A1910,cuc!$A$3:$H$2089,8,FALSE)</f>
        <v>0</v>
      </c>
      <c r="D1910" s="119"/>
      <c r="E1910" s="115"/>
    </row>
    <row r="1911" spans="1:5" hidden="1" x14ac:dyDescent="0.3">
      <c r="A1911" s="114">
        <v>612069</v>
      </c>
      <c r="B1911" s="113" t="s">
        <v>314</v>
      </c>
      <c r="C1911" s="112">
        <f>VLOOKUP(A1911,cuc!$A$3:$H$2089,8,FALSE)</f>
        <v>0</v>
      </c>
      <c r="D1911" s="119"/>
      <c r="E1911" s="115"/>
    </row>
    <row r="1912" spans="1:5" hidden="1" x14ac:dyDescent="0.3">
      <c r="A1912" s="114">
        <v>612070</v>
      </c>
      <c r="B1912" s="113" t="s">
        <v>313</v>
      </c>
      <c r="C1912" s="112">
        <f>VLOOKUP(A1912,cuc!$A$3:$H$2089,8,FALSE)</f>
        <v>0</v>
      </c>
      <c r="D1912" s="119"/>
      <c r="E1912" s="115"/>
    </row>
    <row r="1913" spans="1:5" hidden="1" x14ac:dyDescent="0.3">
      <c r="A1913" s="114">
        <v>612071</v>
      </c>
      <c r="B1913" s="113" t="s">
        <v>312</v>
      </c>
      <c r="C1913" s="112">
        <f>VLOOKUP(A1913,cuc!$A$3:$H$2089,8,FALSE)</f>
        <v>0</v>
      </c>
      <c r="D1913" s="119"/>
      <c r="E1913" s="115"/>
    </row>
    <row r="1914" spans="1:5" hidden="1" x14ac:dyDescent="0.3">
      <c r="A1914" s="114">
        <v>612072</v>
      </c>
      <c r="B1914" s="113" t="s">
        <v>311</v>
      </c>
      <c r="C1914" s="112">
        <f>VLOOKUP(A1914,cuc!$A$3:$H$2089,8,FALSE)</f>
        <v>0</v>
      </c>
      <c r="D1914" s="119"/>
      <c r="E1914" s="115"/>
    </row>
    <row r="1915" spans="1:5" hidden="1" x14ac:dyDescent="0.3">
      <c r="A1915" s="114">
        <v>612073</v>
      </c>
      <c r="B1915" s="113" t="s">
        <v>310</v>
      </c>
      <c r="C1915" s="112">
        <f>VLOOKUP(A1915,cuc!$A$3:$H$2089,8,FALSE)</f>
        <v>0</v>
      </c>
      <c r="D1915" s="119"/>
      <c r="E1915" s="115"/>
    </row>
    <row r="1916" spans="1:5" hidden="1" x14ac:dyDescent="0.3">
      <c r="A1916" s="114">
        <v>612074</v>
      </c>
      <c r="B1916" s="113" t="s">
        <v>309</v>
      </c>
      <c r="C1916" s="112">
        <f>VLOOKUP(A1916,cuc!$A$3:$H$2089,8,FALSE)</f>
        <v>0</v>
      </c>
      <c r="D1916" s="119"/>
      <c r="E1916" s="115"/>
    </row>
    <row r="1917" spans="1:5" hidden="1" x14ac:dyDescent="0.3">
      <c r="A1917" s="114">
        <v>612075</v>
      </c>
      <c r="B1917" s="113" t="s">
        <v>308</v>
      </c>
      <c r="C1917" s="112">
        <f>VLOOKUP(A1917,cuc!$A$3:$H$2089,8,FALSE)</f>
        <v>0</v>
      </c>
      <c r="D1917" s="119"/>
      <c r="E1917" s="115"/>
    </row>
    <row r="1918" spans="1:5" hidden="1" x14ac:dyDescent="0.3">
      <c r="A1918" s="114">
        <v>612076</v>
      </c>
      <c r="B1918" s="113" t="s">
        <v>307</v>
      </c>
      <c r="C1918" s="112">
        <f>VLOOKUP(A1918,cuc!$A$3:$H$2089,8,FALSE)</f>
        <v>0</v>
      </c>
      <c r="D1918" s="119"/>
      <c r="E1918" s="115"/>
    </row>
    <row r="1919" spans="1:5" hidden="1" x14ac:dyDescent="0.3">
      <c r="A1919" s="114">
        <v>612077</v>
      </c>
      <c r="B1919" s="113" t="s">
        <v>306</v>
      </c>
      <c r="C1919" s="112">
        <f>VLOOKUP(A1919,cuc!$A$3:$H$2089,8,FALSE)</f>
        <v>0</v>
      </c>
      <c r="D1919" s="119"/>
      <c r="E1919" s="115"/>
    </row>
    <row r="1920" spans="1:5" hidden="1" x14ac:dyDescent="0.3">
      <c r="A1920" s="114">
        <v>612078</v>
      </c>
      <c r="B1920" s="113" t="s">
        <v>305</v>
      </c>
      <c r="C1920" s="112">
        <f>VLOOKUP(A1920,cuc!$A$3:$H$2089,8,FALSE)</f>
        <v>0</v>
      </c>
      <c r="D1920" s="119"/>
      <c r="E1920" s="115"/>
    </row>
    <row r="1921" spans="1:5" hidden="1" x14ac:dyDescent="0.3">
      <c r="A1921" s="114">
        <v>612079</v>
      </c>
      <c r="B1921" s="113" t="s">
        <v>304</v>
      </c>
      <c r="C1921" s="112">
        <f>VLOOKUP(A1921,cuc!$A$3:$H$2089,8,FALSE)</f>
        <v>0</v>
      </c>
      <c r="D1921" s="119"/>
      <c r="E1921" s="115"/>
    </row>
    <row r="1922" spans="1:5" hidden="1" x14ac:dyDescent="0.3">
      <c r="A1922" s="114">
        <v>612080</v>
      </c>
      <c r="B1922" s="113" t="s">
        <v>303</v>
      </c>
      <c r="C1922" s="112">
        <f>VLOOKUP(A1922,cuc!$A$3:$H$2089,8,FALSE)</f>
        <v>0</v>
      </c>
      <c r="D1922" s="119"/>
      <c r="E1922" s="115"/>
    </row>
    <row r="1923" spans="1:5" hidden="1" x14ac:dyDescent="0.3">
      <c r="A1923" s="114">
        <v>612081</v>
      </c>
      <c r="B1923" s="113" t="s">
        <v>302</v>
      </c>
      <c r="C1923" s="112">
        <f>VLOOKUP(A1923,cuc!$A$3:$H$2089,8,FALSE)</f>
        <v>0</v>
      </c>
      <c r="D1923" s="119"/>
      <c r="E1923" s="115"/>
    </row>
    <row r="1924" spans="1:5" hidden="1" x14ac:dyDescent="0.3">
      <c r="A1924" s="114">
        <v>612082</v>
      </c>
      <c r="B1924" s="113" t="s">
        <v>301</v>
      </c>
      <c r="C1924" s="112">
        <f>VLOOKUP(A1924,cuc!$A$3:$H$2089,8,FALSE)</f>
        <v>0</v>
      </c>
      <c r="D1924" s="119"/>
      <c r="E1924" s="115"/>
    </row>
    <row r="1925" spans="1:5" hidden="1" x14ac:dyDescent="0.3">
      <c r="A1925" s="114">
        <v>612083</v>
      </c>
      <c r="B1925" s="113" t="s">
        <v>300</v>
      </c>
      <c r="C1925" s="112">
        <f>VLOOKUP(A1925,cuc!$A$3:$H$2089,8,FALSE)</f>
        <v>0</v>
      </c>
      <c r="D1925" s="119"/>
      <c r="E1925" s="115"/>
    </row>
    <row r="1926" spans="1:5" hidden="1" x14ac:dyDescent="0.3">
      <c r="A1926" s="114">
        <v>612084</v>
      </c>
      <c r="B1926" s="113" t="s">
        <v>299</v>
      </c>
      <c r="C1926" s="112">
        <f>VLOOKUP(A1926,cuc!$A$3:$H$2089,8,FALSE)</f>
        <v>0</v>
      </c>
      <c r="D1926" s="119"/>
      <c r="E1926" s="115"/>
    </row>
    <row r="1927" spans="1:5" hidden="1" x14ac:dyDescent="0.3">
      <c r="A1927" s="114">
        <v>612085</v>
      </c>
      <c r="B1927" s="113" t="s">
        <v>298</v>
      </c>
      <c r="C1927" s="112">
        <f>VLOOKUP(A1927,cuc!$A$3:$H$2089,8,FALSE)</f>
        <v>0</v>
      </c>
      <c r="D1927" s="119"/>
      <c r="E1927" s="115"/>
    </row>
    <row r="1928" spans="1:5" hidden="1" x14ac:dyDescent="0.3">
      <c r="A1928" s="114">
        <v>612086</v>
      </c>
      <c r="B1928" s="113" t="s">
        <v>297</v>
      </c>
      <c r="C1928" s="112">
        <f>VLOOKUP(A1928,cuc!$A$3:$H$2089,8,FALSE)</f>
        <v>0</v>
      </c>
      <c r="D1928" s="119"/>
      <c r="E1928" s="115"/>
    </row>
    <row r="1929" spans="1:5" hidden="1" x14ac:dyDescent="0.3">
      <c r="A1929" s="114">
        <v>612087</v>
      </c>
      <c r="B1929" s="113" t="s">
        <v>296</v>
      </c>
      <c r="C1929" s="112">
        <f>VLOOKUP(A1929,cuc!$A$3:$H$2089,8,FALSE)</f>
        <v>0</v>
      </c>
      <c r="D1929" s="119"/>
      <c r="E1929" s="115"/>
    </row>
    <row r="1930" spans="1:5" hidden="1" x14ac:dyDescent="0.3">
      <c r="A1930" s="114">
        <v>612088</v>
      </c>
      <c r="B1930" s="113" t="s">
        <v>295</v>
      </c>
      <c r="C1930" s="112">
        <f>VLOOKUP(A1930,cuc!$A$3:$H$2089,8,FALSE)</f>
        <v>0</v>
      </c>
      <c r="D1930" s="119"/>
      <c r="E1930" s="115"/>
    </row>
    <row r="1931" spans="1:5" hidden="1" x14ac:dyDescent="0.3">
      <c r="A1931" s="114">
        <v>612089</v>
      </c>
      <c r="B1931" s="113" t="s">
        <v>294</v>
      </c>
      <c r="C1931" s="112">
        <f>VLOOKUP(A1931,cuc!$A$3:$H$2089,8,FALSE)</f>
        <v>0</v>
      </c>
      <c r="D1931" s="119"/>
      <c r="E1931" s="115"/>
    </row>
    <row r="1932" spans="1:5" hidden="1" x14ac:dyDescent="0.3">
      <c r="A1932" s="114">
        <v>612090</v>
      </c>
      <c r="B1932" s="113" t="s">
        <v>293</v>
      </c>
      <c r="C1932" s="112">
        <f>VLOOKUP(A1932,cuc!$A$3:$H$2089,8,FALSE)</f>
        <v>0</v>
      </c>
      <c r="D1932" s="119"/>
      <c r="E1932" s="115"/>
    </row>
    <row r="1933" spans="1:5" hidden="1" x14ac:dyDescent="0.3">
      <c r="A1933" s="114">
        <v>612091</v>
      </c>
      <c r="B1933" s="113" t="s">
        <v>292</v>
      </c>
      <c r="C1933" s="112">
        <f>VLOOKUP(A1933,cuc!$A$3:$H$2089,8,FALSE)</f>
        <v>0</v>
      </c>
      <c r="D1933" s="119"/>
      <c r="E1933" s="115"/>
    </row>
    <row r="1934" spans="1:5" hidden="1" x14ac:dyDescent="0.3">
      <c r="A1934" s="114">
        <v>612095</v>
      </c>
      <c r="B1934" s="113" t="s">
        <v>291</v>
      </c>
      <c r="C1934" s="112">
        <f>VLOOKUP(A1934,cuc!$A$3:$H$2089,8,FALSE)</f>
        <v>0</v>
      </c>
      <c r="D1934" s="119"/>
      <c r="E1934" s="115"/>
    </row>
    <row r="1935" spans="1:5" hidden="1" x14ac:dyDescent="0.3">
      <c r="A1935" s="114">
        <v>612500</v>
      </c>
      <c r="B1935" s="113" t="s">
        <v>290</v>
      </c>
      <c r="C1935" s="112">
        <f>VLOOKUP(A1935,cuc!$A$3:$H$2089,8,FALSE)</f>
        <v>0</v>
      </c>
      <c r="D1935" s="119"/>
      <c r="E1935" s="115"/>
    </row>
    <row r="1936" spans="1:5" hidden="1" x14ac:dyDescent="0.3">
      <c r="A1936" s="114">
        <v>612505</v>
      </c>
      <c r="B1936" s="113" t="s">
        <v>289</v>
      </c>
      <c r="C1936" s="112">
        <f>VLOOKUP(A1936,cuc!$A$3:$H$2089,8,FALSE)</f>
        <v>0</v>
      </c>
      <c r="D1936" s="119"/>
      <c r="E1936" s="115"/>
    </row>
    <row r="1937" spans="1:5" hidden="1" x14ac:dyDescent="0.3">
      <c r="A1937" s="114">
        <v>612510</v>
      </c>
      <c r="B1937" s="113" t="s">
        <v>288</v>
      </c>
      <c r="C1937" s="112">
        <f>VLOOKUP(A1937,cuc!$A$3:$H$2089,8,FALSE)</f>
        <v>0</v>
      </c>
      <c r="D1937" s="119"/>
      <c r="E1937" s="115"/>
    </row>
    <row r="1938" spans="1:5" hidden="1" x14ac:dyDescent="0.3">
      <c r="A1938" s="114">
        <v>612515</v>
      </c>
      <c r="B1938" s="113" t="s">
        <v>287</v>
      </c>
      <c r="C1938" s="112">
        <f>VLOOKUP(A1938,cuc!$A$3:$H$2089,8,FALSE)</f>
        <v>0</v>
      </c>
      <c r="D1938" s="119"/>
      <c r="E1938" s="115"/>
    </row>
    <row r="1939" spans="1:5" hidden="1" x14ac:dyDescent="0.3">
      <c r="A1939" s="114">
        <v>612595</v>
      </c>
      <c r="B1939" s="113" t="s">
        <v>221</v>
      </c>
      <c r="C1939" s="112">
        <f>VLOOKUP(A1939,cuc!$A$3:$H$2089,8,FALSE)</f>
        <v>0</v>
      </c>
      <c r="D1939" s="119"/>
      <c r="E1939" s="115"/>
    </row>
    <row r="1940" spans="1:5" hidden="1" x14ac:dyDescent="0.3">
      <c r="A1940" s="114">
        <v>613000</v>
      </c>
      <c r="B1940" s="113" t="s">
        <v>286</v>
      </c>
      <c r="C1940" s="112">
        <f>VLOOKUP(A1940,cuc!$A$3:$H$2089,8,FALSE)</f>
        <v>0</v>
      </c>
      <c r="D1940" s="119"/>
      <c r="E1940" s="115"/>
    </row>
    <row r="1941" spans="1:5" hidden="1" x14ac:dyDescent="0.3">
      <c r="A1941" s="114">
        <v>613005</v>
      </c>
      <c r="B1941" s="113" t="s">
        <v>285</v>
      </c>
      <c r="C1941" s="112">
        <f>VLOOKUP(A1941,cuc!$A$3:$H$2089,8,FALSE)</f>
        <v>0</v>
      </c>
      <c r="D1941" s="119"/>
      <c r="E1941" s="115"/>
    </row>
    <row r="1942" spans="1:5" hidden="1" x14ac:dyDescent="0.3">
      <c r="A1942" s="114">
        <v>613010</v>
      </c>
      <c r="B1942" s="113" t="s">
        <v>284</v>
      </c>
      <c r="C1942" s="112">
        <f>VLOOKUP(A1942,cuc!$A$3:$H$2089,8,FALSE)</f>
        <v>0</v>
      </c>
      <c r="D1942" s="119"/>
      <c r="E1942" s="115"/>
    </row>
    <row r="1943" spans="1:5" hidden="1" x14ac:dyDescent="0.3">
      <c r="A1943" s="114">
        <v>613015</v>
      </c>
      <c r="B1943" s="113" t="s">
        <v>283</v>
      </c>
      <c r="C1943" s="112">
        <f>VLOOKUP(A1943,cuc!$A$3:$H$2089,8,FALSE)</f>
        <v>0</v>
      </c>
      <c r="D1943" s="119"/>
      <c r="E1943" s="115"/>
    </row>
    <row r="1944" spans="1:5" hidden="1" x14ac:dyDescent="0.3">
      <c r="A1944" s="114">
        <v>613020</v>
      </c>
      <c r="B1944" s="113" t="s">
        <v>282</v>
      </c>
      <c r="C1944" s="112">
        <f>VLOOKUP(A1944,cuc!$A$3:$H$2089,8,FALSE)</f>
        <v>0</v>
      </c>
      <c r="D1944" s="119"/>
      <c r="E1944" s="115"/>
    </row>
    <row r="1945" spans="1:5" hidden="1" x14ac:dyDescent="0.3">
      <c r="A1945" s="114">
        <v>613025</v>
      </c>
      <c r="B1945" s="113" t="s">
        <v>281</v>
      </c>
      <c r="C1945" s="112">
        <f>VLOOKUP(A1945,cuc!$A$3:$H$2089,8,FALSE)</f>
        <v>0</v>
      </c>
      <c r="D1945" s="119"/>
      <c r="E1945" s="115"/>
    </row>
    <row r="1946" spans="1:5" hidden="1" x14ac:dyDescent="0.3">
      <c r="A1946" s="114">
        <v>613095</v>
      </c>
      <c r="B1946" s="113" t="s">
        <v>221</v>
      </c>
      <c r="C1946" s="112">
        <f>VLOOKUP(A1946,cuc!$A$3:$H$2089,8,FALSE)</f>
        <v>0</v>
      </c>
      <c r="D1946" s="119"/>
      <c r="E1946" s="115"/>
    </row>
    <row r="1947" spans="1:5" hidden="1" x14ac:dyDescent="0.3">
      <c r="A1947" s="114">
        <v>613500</v>
      </c>
      <c r="B1947" s="113" t="s">
        <v>280</v>
      </c>
      <c r="C1947" s="112">
        <f>VLOOKUP(A1947,cuc!$A$3:$H$2089,8,FALSE)</f>
        <v>0</v>
      </c>
      <c r="D1947" s="119"/>
      <c r="E1947" s="115"/>
    </row>
    <row r="1948" spans="1:5" hidden="1" x14ac:dyDescent="0.3">
      <c r="A1948" s="114">
        <v>613502</v>
      </c>
      <c r="B1948" s="113" t="s">
        <v>279</v>
      </c>
      <c r="C1948" s="112">
        <f>VLOOKUP(A1948,cuc!$A$3:$H$2089,8,FALSE)</f>
        <v>0</v>
      </c>
      <c r="D1948" s="119"/>
      <c r="E1948" s="115"/>
    </row>
    <row r="1949" spans="1:5" hidden="1" x14ac:dyDescent="0.3">
      <c r="A1949" s="114">
        <v>613504</v>
      </c>
      <c r="B1949" s="113" t="s">
        <v>278</v>
      </c>
      <c r="C1949" s="112">
        <f>VLOOKUP(A1949,cuc!$A$3:$H$2089,8,FALSE)</f>
        <v>0</v>
      </c>
      <c r="D1949" s="119"/>
      <c r="E1949" s="115"/>
    </row>
    <row r="1950" spans="1:5" hidden="1" x14ac:dyDescent="0.3">
      <c r="A1950" s="114">
        <v>613506</v>
      </c>
      <c r="B1950" s="113" t="s">
        <v>277</v>
      </c>
      <c r="C1950" s="112">
        <f>VLOOKUP(A1950,cuc!$A$3:$H$2089,8,FALSE)</f>
        <v>0</v>
      </c>
      <c r="D1950" s="119"/>
      <c r="E1950" s="115"/>
    </row>
    <row r="1951" spans="1:5" hidden="1" x14ac:dyDescent="0.3">
      <c r="A1951" s="114">
        <v>613508</v>
      </c>
      <c r="B1951" s="113" t="s">
        <v>276</v>
      </c>
      <c r="C1951" s="112">
        <f>VLOOKUP(A1951,cuc!$A$3:$H$2089,8,FALSE)</f>
        <v>0</v>
      </c>
      <c r="D1951" s="119"/>
      <c r="E1951" s="115"/>
    </row>
    <row r="1952" spans="1:5" hidden="1" x14ac:dyDescent="0.3">
      <c r="A1952" s="114">
        <v>613510</v>
      </c>
      <c r="B1952" s="113" t="s">
        <v>275</v>
      </c>
      <c r="C1952" s="112">
        <f>VLOOKUP(A1952,cuc!$A$3:$H$2089,8,FALSE)</f>
        <v>0</v>
      </c>
      <c r="D1952" s="119"/>
      <c r="E1952" s="115"/>
    </row>
    <row r="1953" spans="1:5" hidden="1" x14ac:dyDescent="0.3">
      <c r="A1953" s="114">
        <v>613512</v>
      </c>
      <c r="B1953" s="113" t="s">
        <v>274</v>
      </c>
      <c r="C1953" s="112">
        <f>VLOOKUP(A1953,cuc!$A$3:$H$2089,8,FALSE)</f>
        <v>0</v>
      </c>
      <c r="D1953" s="119"/>
      <c r="E1953" s="115"/>
    </row>
    <row r="1954" spans="1:5" hidden="1" x14ac:dyDescent="0.3">
      <c r="A1954" s="114">
        <v>613514</v>
      </c>
      <c r="B1954" s="113" t="s">
        <v>273</v>
      </c>
      <c r="C1954" s="112">
        <f>VLOOKUP(A1954,cuc!$A$3:$H$2089,8,FALSE)</f>
        <v>0</v>
      </c>
      <c r="D1954" s="119"/>
      <c r="E1954" s="115"/>
    </row>
    <row r="1955" spans="1:5" hidden="1" x14ac:dyDescent="0.3">
      <c r="A1955" s="114">
        <v>613516</v>
      </c>
      <c r="B1955" s="113" t="s">
        <v>272</v>
      </c>
      <c r="C1955" s="112">
        <f>VLOOKUP(A1955,cuc!$A$3:$H$2089,8,FALSE)</f>
        <v>0</v>
      </c>
      <c r="D1955" s="119"/>
      <c r="E1955" s="115"/>
    </row>
    <row r="1956" spans="1:5" hidden="1" x14ac:dyDescent="0.3">
      <c r="A1956" s="114">
        <v>613518</v>
      </c>
      <c r="B1956" s="113" t="s">
        <v>271</v>
      </c>
      <c r="C1956" s="112">
        <f>VLOOKUP(A1956,cuc!$A$3:$H$2089,8,FALSE)</f>
        <v>0</v>
      </c>
      <c r="D1956" s="119"/>
      <c r="E1956" s="115"/>
    </row>
    <row r="1957" spans="1:5" hidden="1" x14ac:dyDescent="0.3">
      <c r="A1957" s="114">
        <v>613520</v>
      </c>
      <c r="B1957" s="113" t="s">
        <v>270</v>
      </c>
      <c r="C1957" s="112">
        <f>VLOOKUP(A1957,cuc!$A$3:$H$2089,8,FALSE)</f>
        <v>0</v>
      </c>
      <c r="D1957" s="119"/>
      <c r="E1957" s="115"/>
    </row>
    <row r="1958" spans="1:5" hidden="1" x14ac:dyDescent="0.3">
      <c r="A1958" s="114">
        <v>613522</v>
      </c>
      <c r="B1958" s="113" t="s">
        <v>269</v>
      </c>
      <c r="C1958" s="112">
        <f>VLOOKUP(A1958,cuc!$A$3:$H$2089,8,FALSE)</f>
        <v>0</v>
      </c>
      <c r="D1958" s="119"/>
      <c r="E1958" s="115"/>
    </row>
    <row r="1959" spans="1:5" hidden="1" x14ac:dyDescent="0.3">
      <c r="A1959" s="114">
        <v>613524</v>
      </c>
      <c r="B1959" s="113" t="s">
        <v>268</v>
      </c>
      <c r="C1959" s="112">
        <f>VLOOKUP(A1959,cuc!$A$3:$H$2089,8,FALSE)</f>
        <v>0</v>
      </c>
      <c r="D1959" s="119"/>
      <c r="E1959" s="115"/>
    </row>
    <row r="1960" spans="1:5" hidden="1" x14ac:dyDescent="0.3">
      <c r="A1960" s="114">
        <v>613526</v>
      </c>
      <c r="B1960" s="113" t="s">
        <v>267</v>
      </c>
      <c r="C1960" s="112">
        <f>VLOOKUP(A1960,cuc!$A$3:$H$2089,8,FALSE)</f>
        <v>0</v>
      </c>
      <c r="D1960" s="119"/>
      <c r="E1960" s="115"/>
    </row>
    <row r="1961" spans="1:5" hidden="1" x14ac:dyDescent="0.3">
      <c r="A1961" s="114">
        <v>613528</v>
      </c>
      <c r="B1961" s="113" t="s">
        <v>266</v>
      </c>
      <c r="C1961" s="112">
        <f>VLOOKUP(A1961,cuc!$A$3:$H$2089,8,FALSE)</f>
        <v>0</v>
      </c>
      <c r="D1961" s="119"/>
      <c r="E1961" s="115"/>
    </row>
    <row r="1962" spans="1:5" hidden="1" x14ac:dyDescent="0.3">
      <c r="A1962" s="114">
        <v>613530</v>
      </c>
      <c r="B1962" s="113" t="s">
        <v>265</v>
      </c>
      <c r="C1962" s="112">
        <f>VLOOKUP(A1962,cuc!$A$3:$H$2089,8,FALSE)</f>
        <v>0</v>
      </c>
      <c r="D1962" s="119"/>
      <c r="E1962" s="115"/>
    </row>
    <row r="1963" spans="1:5" hidden="1" x14ac:dyDescent="0.3">
      <c r="A1963" s="114">
        <v>613532</v>
      </c>
      <c r="B1963" s="113" t="s">
        <v>264</v>
      </c>
      <c r="C1963" s="112">
        <f>VLOOKUP(A1963,cuc!$A$3:$H$2089,8,FALSE)</f>
        <v>0</v>
      </c>
      <c r="D1963" s="119"/>
      <c r="E1963" s="115"/>
    </row>
    <row r="1964" spans="1:5" hidden="1" x14ac:dyDescent="0.3">
      <c r="A1964" s="114">
        <v>613534</v>
      </c>
      <c r="B1964" s="113" t="s">
        <v>263</v>
      </c>
      <c r="C1964" s="112">
        <f>VLOOKUP(A1964,cuc!$A$3:$H$2089,8,FALSE)</f>
        <v>0</v>
      </c>
      <c r="D1964" s="119"/>
      <c r="E1964" s="115"/>
    </row>
    <row r="1965" spans="1:5" hidden="1" x14ac:dyDescent="0.3">
      <c r="A1965" s="114">
        <v>613536</v>
      </c>
      <c r="B1965" s="113" t="s">
        <v>262</v>
      </c>
      <c r="C1965" s="112">
        <f>VLOOKUP(A1965,cuc!$A$3:$H$2089,8,FALSE)</f>
        <v>0</v>
      </c>
      <c r="D1965" s="119"/>
      <c r="E1965" s="115"/>
    </row>
    <row r="1966" spans="1:5" hidden="1" x14ac:dyDescent="0.3">
      <c r="A1966" s="114">
        <v>613538</v>
      </c>
      <c r="B1966" s="113" t="s">
        <v>261</v>
      </c>
      <c r="C1966" s="112">
        <f>VLOOKUP(A1966,cuc!$A$3:$H$2089,8,FALSE)</f>
        <v>0</v>
      </c>
      <c r="D1966" s="119"/>
      <c r="E1966" s="115"/>
    </row>
    <row r="1967" spans="1:5" hidden="1" x14ac:dyDescent="0.3">
      <c r="A1967" s="114">
        <v>613540</v>
      </c>
      <c r="B1967" s="113" t="s">
        <v>260</v>
      </c>
      <c r="C1967" s="112">
        <f>VLOOKUP(A1967,cuc!$A$3:$H$2089,8,FALSE)</f>
        <v>0</v>
      </c>
      <c r="D1967" s="119"/>
      <c r="E1967" s="115"/>
    </row>
    <row r="1968" spans="1:5" hidden="1" x14ac:dyDescent="0.3">
      <c r="A1968" s="114">
        <v>613542</v>
      </c>
      <c r="B1968" s="113" t="s">
        <v>259</v>
      </c>
      <c r="C1968" s="112">
        <f>VLOOKUP(A1968,cuc!$A$3:$H$2089,8,FALSE)</f>
        <v>0</v>
      </c>
      <c r="D1968" s="119"/>
      <c r="E1968" s="115"/>
    </row>
    <row r="1969" spans="1:5" hidden="1" x14ac:dyDescent="0.3">
      <c r="A1969" s="114">
        <v>613544</v>
      </c>
      <c r="B1969" s="113" t="s">
        <v>258</v>
      </c>
      <c r="C1969" s="112">
        <f>VLOOKUP(A1969,cuc!$A$3:$H$2089,8,FALSE)</f>
        <v>0</v>
      </c>
      <c r="D1969" s="119"/>
      <c r="E1969" s="115"/>
    </row>
    <row r="1970" spans="1:5" hidden="1" x14ac:dyDescent="0.3">
      <c r="A1970" s="114">
        <v>613546</v>
      </c>
      <c r="B1970" s="113" t="s">
        <v>257</v>
      </c>
      <c r="C1970" s="112">
        <f>VLOOKUP(A1970,cuc!$A$3:$H$2089,8,FALSE)</f>
        <v>0</v>
      </c>
      <c r="D1970" s="119"/>
      <c r="E1970" s="115"/>
    </row>
    <row r="1971" spans="1:5" hidden="1" x14ac:dyDescent="0.3">
      <c r="A1971" s="114">
        <v>613548</v>
      </c>
      <c r="B1971" s="113" t="s">
        <v>256</v>
      </c>
      <c r="C1971" s="112">
        <f>VLOOKUP(A1971,cuc!$A$3:$H$2089,8,FALSE)</f>
        <v>0</v>
      </c>
      <c r="D1971" s="119"/>
      <c r="E1971" s="115"/>
    </row>
    <row r="1972" spans="1:5" hidden="1" x14ac:dyDescent="0.3">
      <c r="A1972" s="114">
        <v>613550</v>
      </c>
      <c r="B1972" s="113" t="s">
        <v>255</v>
      </c>
      <c r="C1972" s="112">
        <f>VLOOKUP(A1972,cuc!$A$3:$H$2089,8,FALSE)</f>
        <v>0</v>
      </c>
      <c r="D1972" s="119"/>
      <c r="E1972" s="115"/>
    </row>
    <row r="1973" spans="1:5" hidden="1" x14ac:dyDescent="0.3">
      <c r="A1973" s="114">
        <v>613552</v>
      </c>
      <c r="B1973" s="113" t="s">
        <v>254</v>
      </c>
      <c r="C1973" s="112">
        <f>VLOOKUP(A1973,cuc!$A$3:$H$2089,8,FALSE)</f>
        <v>0</v>
      </c>
      <c r="D1973" s="119"/>
      <c r="E1973" s="115"/>
    </row>
    <row r="1974" spans="1:5" hidden="1" x14ac:dyDescent="0.3">
      <c r="A1974" s="114">
        <v>613554</v>
      </c>
      <c r="B1974" s="113" t="s">
        <v>253</v>
      </c>
      <c r="C1974" s="112">
        <f>VLOOKUP(A1974,cuc!$A$3:$H$2089,8,FALSE)</f>
        <v>0</v>
      </c>
      <c r="D1974" s="119"/>
      <c r="E1974" s="115"/>
    </row>
    <row r="1975" spans="1:5" hidden="1" x14ac:dyDescent="0.3">
      <c r="A1975" s="114">
        <v>613556</v>
      </c>
      <c r="B1975" s="113" t="s">
        <v>252</v>
      </c>
      <c r="C1975" s="112">
        <f>VLOOKUP(A1975,cuc!$A$3:$H$2089,8,FALSE)</f>
        <v>0</v>
      </c>
      <c r="D1975" s="119"/>
      <c r="E1975" s="115"/>
    </row>
    <row r="1976" spans="1:5" hidden="1" x14ac:dyDescent="0.3">
      <c r="A1976" s="114">
        <v>613558</v>
      </c>
      <c r="B1976" s="113" t="s">
        <v>251</v>
      </c>
      <c r="C1976" s="112">
        <f>VLOOKUP(A1976,cuc!$A$3:$H$2089,8,FALSE)</f>
        <v>0</v>
      </c>
      <c r="D1976" s="119"/>
      <c r="E1976" s="115"/>
    </row>
    <row r="1977" spans="1:5" hidden="1" x14ac:dyDescent="0.3">
      <c r="A1977" s="114">
        <v>613560</v>
      </c>
      <c r="B1977" s="113" t="s">
        <v>250</v>
      </c>
      <c r="C1977" s="112">
        <f>VLOOKUP(A1977,cuc!$A$3:$H$2089,8,FALSE)</f>
        <v>0</v>
      </c>
      <c r="D1977" s="119"/>
      <c r="E1977" s="115"/>
    </row>
    <row r="1978" spans="1:5" hidden="1" x14ac:dyDescent="0.3">
      <c r="A1978" s="114">
        <v>613562</v>
      </c>
      <c r="B1978" s="113" t="s">
        <v>249</v>
      </c>
      <c r="C1978" s="112">
        <f>VLOOKUP(A1978,cuc!$A$3:$H$2089,8,FALSE)</f>
        <v>0</v>
      </c>
      <c r="D1978" s="119"/>
      <c r="E1978" s="115"/>
    </row>
    <row r="1979" spans="1:5" hidden="1" x14ac:dyDescent="0.3">
      <c r="A1979" s="114">
        <v>613564</v>
      </c>
      <c r="B1979" s="113" t="s">
        <v>248</v>
      </c>
      <c r="C1979" s="112">
        <f>VLOOKUP(A1979,cuc!$A$3:$H$2089,8,FALSE)</f>
        <v>0</v>
      </c>
      <c r="D1979" s="119"/>
      <c r="E1979" s="115"/>
    </row>
    <row r="1980" spans="1:5" hidden="1" x14ac:dyDescent="0.3">
      <c r="A1980" s="114">
        <v>613566</v>
      </c>
      <c r="B1980" s="113" t="s">
        <v>247</v>
      </c>
      <c r="C1980" s="112">
        <f>VLOOKUP(A1980,cuc!$A$3:$H$2089,8,FALSE)</f>
        <v>0</v>
      </c>
      <c r="D1980" s="119"/>
      <c r="E1980" s="115"/>
    </row>
    <row r="1981" spans="1:5" hidden="1" x14ac:dyDescent="0.3">
      <c r="A1981" s="114">
        <v>613568</v>
      </c>
      <c r="B1981" s="113" t="s">
        <v>246</v>
      </c>
      <c r="C1981" s="112">
        <f>VLOOKUP(A1981,cuc!$A$3:$H$2089,8,FALSE)</f>
        <v>0</v>
      </c>
      <c r="D1981" s="119"/>
      <c r="E1981" s="115"/>
    </row>
    <row r="1982" spans="1:5" hidden="1" x14ac:dyDescent="0.3">
      <c r="A1982" s="114">
        <v>613570</v>
      </c>
      <c r="B1982" s="113" t="s">
        <v>245</v>
      </c>
      <c r="C1982" s="112">
        <f>VLOOKUP(A1982,cuc!$A$3:$H$2089,8,FALSE)</f>
        <v>0</v>
      </c>
      <c r="D1982" s="119"/>
      <c r="E1982" s="115"/>
    </row>
    <row r="1983" spans="1:5" hidden="1" x14ac:dyDescent="0.3">
      <c r="A1983" s="114">
        <v>613572</v>
      </c>
      <c r="B1983" s="113" t="s">
        <v>244</v>
      </c>
      <c r="C1983" s="112">
        <f>VLOOKUP(A1983,cuc!$A$3:$H$2089,8,FALSE)</f>
        <v>0</v>
      </c>
      <c r="D1983" s="119"/>
      <c r="E1983" s="115"/>
    </row>
    <row r="1984" spans="1:5" hidden="1" x14ac:dyDescent="0.3">
      <c r="A1984" s="114">
        <v>613595</v>
      </c>
      <c r="B1984" s="113" t="s">
        <v>243</v>
      </c>
      <c r="C1984" s="112">
        <f>VLOOKUP(A1984,cuc!$A$3:$H$2089,8,FALSE)</f>
        <v>0</v>
      </c>
      <c r="D1984" s="119"/>
      <c r="E1984" s="115"/>
    </row>
    <row r="1985" spans="1:5" hidden="1" x14ac:dyDescent="0.3">
      <c r="A1985" s="114">
        <v>614000</v>
      </c>
      <c r="B1985" s="113" t="s">
        <v>242</v>
      </c>
      <c r="C1985" s="112">
        <f>VLOOKUP(A1985,cuc!$A$3:$H$2089,8,FALSE)</f>
        <v>0</v>
      </c>
      <c r="D1985" s="119"/>
      <c r="E1985" s="115"/>
    </row>
    <row r="1986" spans="1:5" hidden="1" x14ac:dyDescent="0.3">
      <c r="A1986" s="114">
        <v>614005</v>
      </c>
      <c r="B1986" s="113" t="s">
        <v>241</v>
      </c>
      <c r="C1986" s="112">
        <f>VLOOKUP(A1986,cuc!$A$3:$H$2089,8,FALSE)</f>
        <v>0</v>
      </c>
      <c r="D1986" s="119"/>
      <c r="E1986" s="115"/>
    </row>
    <row r="1987" spans="1:5" hidden="1" x14ac:dyDescent="0.3">
      <c r="A1987" s="114">
        <v>614010</v>
      </c>
      <c r="B1987" s="113" t="s">
        <v>240</v>
      </c>
      <c r="C1987" s="112">
        <f>VLOOKUP(A1987,cuc!$A$3:$H$2089,8,FALSE)</f>
        <v>0</v>
      </c>
      <c r="D1987" s="119"/>
      <c r="E1987" s="115"/>
    </row>
    <row r="1988" spans="1:5" hidden="1" x14ac:dyDescent="0.3">
      <c r="A1988" s="114">
        <v>614015</v>
      </c>
      <c r="B1988" s="113" t="s">
        <v>239</v>
      </c>
      <c r="C1988" s="112">
        <f>VLOOKUP(A1988,cuc!$A$3:$H$2089,8,FALSE)</f>
        <v>0</v>
      </c>
      <c r="D1988" s="119"/>
      <c r="E1988" s="115"/>
    </row>
    <row r="1989" spans="1:5" hidden="1" x14ac:dyDescent="0.3">
      <c r="A1989" s="114">
        <v>614020</v>
      </c>
      <c r="B1989" s="113" t="s">
        <v>238</v>
      </c>
      <c r="C1989" s="112">
        <f>VLOOKUP(A1989,cuc!$A$3:$H$2089,8,FALSE)</f>
        <v>0</v>
      </c>
      <c r="D1989" s="119"/>
      <c r="E1989" s="115"/>
    </row>
    <row r="1990" spans="1:5" hidden="1" x14ac:dyDescent="0.3">
      <c r="A1990" s="114">
        <v>614095</v>
      </c>
      <c r="B1990" s="113" t="s">
        <v>221</v>
      </c>
      <c r="C1990" s="112">
        <f>VLOOKUP(A1990,cuc!$A$3:$H$2089,8,FALSE)</f>
        <v>0</v>
      </c>
      <c r="D1990" s="119"/>
      <c r="E1990" s="115"/>
    </row>
    <row r="1991" spans="1:5" hidden="1" x14ac:dyDescent="0.3">
      <c r="A1991" s="114">
        <v>614500</v>
      </c>
      <c r="B1991" s="113" t="s">
        <v>237</v>
      </c>
      <c r="C1991" s="112">
        <f>VLOOKUP(A1991,cuc!$A$3:$H$2089,8,FALSE)</f>
        <v>0</v>
      </c>
      <c r="D1991" s="119"/>
      <c r="E1991" s="115"/>
    </row>
    <row r="1992" spans="1:5" hidden="1" x14ac:dyDescent="0.3">
      <c r="A1992" s="114">
        <v>614505</v>
      </c>
      <c r="B1992" s="113" t="s">
        <v>236</v>
      </c>
      <c r="C1992" s="112">
        <f>VLOOKUP(A1992,cuc!$A$3:$H$2089,8,FALSE)</f>
        <v>0</v>
      </c>
      <c r="D1992" s="119"/>
      <c r="E1992" s="115"/>
    </row>
    <row r="1993" spans="1:5" hidden="1" x14ac:dyDescent="0.3">
      <c r="A1993" s="114">
        <v>614510</v>
      </c>
      <c r="B1993" s="113" t="s">
        <v>235</v>
      </c>
      <c r="C1993" s="112">
        <f>VLOOKUP(A1993,cuc!$A$3:$H$2089,8,FALSE)</f>
        <v>0</v>
      </c>
      <c r="D1993" s="119"/>
      <c r="E1993" s="115"/>
    </row>
    <row r="1994" spans="1:5" hidden="1" x14ac:dyDescent="0.3">
      <c r="A1994" s="114">
        <v>614515</v>
      </c>
      <c r="B1994" s="113" t="s">
        <v>234</v>
      </c>
      <c r="C1994" s="112">
        <f>VLOOKUP(A1994,cuc!$A$3:$H$2089,8,FALSE)</f>
        <v>0</v>
      </c>
      <c r="D1994" s="119"/>
      <c r="E1994" s="115"/>
    </row>
    <row r="1995" spans="1:5" hidden="1" x14ac:dyDescent="0.3">
      <c r="A1995" s="114">
        <v>614520</v>
      </c>
      <c r="B1995" s="113" t="s">
        <v>233</v>
      </c>
      <c r="C1995" s="112">
        <f>VLOOKUP(A1995,cuc!$A$3:$H$2089,8,FALSE)</f>
        <v>0</v>
      </c>
      <c r="D1995" s="119"/>
      <c r="E1995" s="115"/>
    </row>
    <row r="1996" spans="1:5" hidden="1" x14ac:dyDescent="0.3">
      <c r="A1996" s="114">
        <v>614525</v>
      </c>
      <c r="B1996" s="113" t="s">
        <v>232</v>
      </c>
      <c r="C1996" s="112">
        <f>VLOOKUP(A1996,cuc!$A$3:$H$2089,8,FALSE)</f>
        <v>0</v>
      </c>
      <c r="D1996" s="119"/>
      <c r="E1996" s="115"/>
    </row>
    <row r="1997" spans="1:5" hidden="1" x14ac:dyDescent="0.3">
      <c r="A1997" s="114">
        <v>614530</v>
      </c>
      <c r="B1997" s="113" t="s">
        <v>231</v>
      </c>
      <c r="C1997" s="112">
        <f>VLOOKUP(A1997,cuc!$A$3:$H$2089,8,FALSE)</f>
        <v>0</v>
      </c>
      <c r="D1997" s="119"/>
      <c r="E1997" s="115"/>
    </row>
    <row r="1998" spans="1:5" hidden="1" x14ac:dyDescent="0.3">
      <c r="A1998" s="114">
        <v>614535</v>
      </c>
      <c r="B1998" s="113" t="s">
        <v>230</v>
      </c>
      <c r="C1998" s="112">
        <f>VLOOKUP(A1998,cuc!$A$3:$H$2089,8,FALSE)</f>
        <v>0</v>
      </c>
      <c r="D1998" s="119"/>
      <c r="E1998" s="115"/>
    </row>
    <row r="1999" spans="1:5" hidden="1" x14ac:dyDescent="0.3">
      <c r="A1999" s="114">
        <v>614540</v>
      </c>
      <c r="B1999" s="113" t="s">
        <v>229</v>
      </c>
      <c r="C1999" s="112">
        <f>VLOOKUP(A1999,cuc!$A$3:$H$2089,8,FALSE)</f>
        <v>0</v>
      </c>
      <c r="D1999" s="119"/>
      <c r="E1999" s="115"/>
    </row>
    <row r="2000" spans="1:5" hidden="1" x14ac:dyDescent="0.3">
      <c r="A2000" s="114">
        <v>614545</v>
      </c>
      <c r="B2000" s="113" t="s">
        <v>228</v>
      </c>
      <c r="C2000" s="112">
        <f>VLOOKUP(A2000,cuc!$A$3:$H$2089,8,FALSE)</f>
        <v>0</v>
      </c>
      <c r="D2000" s="119"/>
      <c r="E2000" s="115"/>
    </row>
    <row r="2001" spans="1:5" hidden="1" x14ac:dyDescent="0.3">
      <c r="A2001" s="114">
        <v>614550</v>
      </c>
      <c r="B2001" s="113" t="s">
        <v>227</v>
      </c>
      <c r="C2001" s="112">
        <f>VLOOKUP(A2001,cuc!$A$3:$H$2089,8,FALSE)</f>
        <v>0</v>
      </c>
      <c r="D2001" s="119"/>
      <c r="E2001" s="115"/>
    </row>
    <row r="2002" spans="1:5" hidden="1" x14ac:dyDescent="0.3">
      <c r="A2002" s="114">
        <v>614555</v>
      </c>
      <c r="B2002" s="113" t="s">
        <v>226</v>
      </c>
      <c r="C2002" s="112">
        <f>VLOOKUP(A2002,cuc!$A$3:$H$2089,8,FALSE)</f>
        <v>0</v>
      </c>
      <c r="D2002" s="119"/>
      <c r="E2002" s="115"/>
    </row>
    <row r="2003" spans="1:5" hidden="1" x14ac:dyDescent="0.3">
      <c r="A2003" s="114">
        <v>614560</v>
      </c>
      <c r="B2003" s="113" t="s">
        <v>225</v>
      </c>
      <c r="C2003" s="112">
        <f>VLOOKUP(A2003,cuc!$A$3:$H$2089,8,FALSE)</f>
        <v>0</v>
      </c>
      <c r="D2003" s="119"/>
      <c r="E2003" s="115"/>
    </row>
    <row r="2004" spans="1:5" hidden="1" x14ac:dyDescent="0.3">
      <c r="A2004" s="114">
        <v>614570</v>
      </c>
      <c r="B2004" s="113" t="s">
        <v>224</v>
      </c>
      <c r="C2004" s="112">
        <f>VLOOKUP(A2004,cuc!$A$3:$H$2089,8,FALSE)</f>
        <v>0</v>
      </c>
      <c r="D2004" s="119"/>
      <c r="E2004" s="115"/>
    </row>
    <row r="2005" spans="1:5" hidden="1" x14ac:dyDescent="0.3">
      <c r="A2005" s="114">
        <v>614575</v>
      </c>
      <c r="B2005" s="113" t="s">
        <v>223</v>
      </c>
      <c r="C2005" s="112">
        <f>VLOOKUP(A2005,cuc!$A$3:$H$2089,8,FALSE)</f>
        <v>0</v>
      </c>
      <c r="D2005" s="119"/>
      <c r="E2005" s="115"/>
    </row>
    <row r="2006" spans="1:5" hidden="1" x14ac:dyDescent="0.3">
      <c r="A2006" s="114">
        <v>614580</v>
      </c>
      <c r="B2006" s="113" t="s">
        <v>222</v>
      </c>
      <c r="C2006" s="112">
        <f>VLOOKUP(A2006,cuc!$A$3:$H$2089,8,FALSE)</f>
        <v>0</v>
      </c>
      <c r="D2006" s="119"/>
      <c r="E2006" s="115"/>
    </row>
    <row r="2007" spans="1:5" hidden="1" x14ac:dyDescent="0.3">
      <c r="A2007" s="114">
        <v>614595</v>
      </c>
      <c r="B2007" s="113" t="s">
        <v>221</v>
      </c>
      <c r="C2007" s="112">
        <f>VLOOKUP(A2007,cuc!$A$3:$H$2089,8,FALSE)</f>
        <v>0</v>
      </c>
      <c r="D2007" s="119"/>
      <c r="E2007" s="115"/>
    </row>
    <row r="2008" spans="1:5" hidden="1" x14ac:dyDescent="0.3">
      <c r="A2008" s="114">
        <v>615000</v>
      </c>
      <c r="B2008" s="113" t="s">
        <v>220</v>
      </c>
      <c r="C2008" s="112">
        <f>VLOOKUP(A2008,cuc!$A$3:$H$2089,8,FALSE)</f>
        <v>0</v>
      </c>
      <c r="D2008" s="119"/>
      <c r="E2008" s="115"/>
    </row>
    <row r="2009" spans="1:5" hidden="1" x14ac:dyDescent="0.3">
      <c r="A2009" s="114">
        <v>615005</v>
      </c>
      <c r="B2009" s="113" t="s">
        <v>219</v>
      </c>
      <c r="C2009" s="112">
        <f>VLOOKUP(A2009,cuc!$A$3:$H$2089,8,FALSE)</f>
        <v>0</v>
      </c>
      <c r="D2009" s="119"/>
      <c r="E2009" s="115"/>
    </row>
    <row r="2010" spans="1:5" hidden="1" x14ac:dyDescent="0.3">
      <c r="A2010" s="114">
        <v>615010</v>
      </c>
      <c r="B2010" s="113" t="s">
        <v>218</v>
      </c>
      <c r="C2010" s="112">
        <f>VLOOKUP(A2010,cuc!$A$3:$H$2089,8,FALSE)</f>
        <v>0</v>
      </c>
      <c r="D2010" s="119"/>
      <c r="E2010" s="115"/>
    </row>
    <row r="2011" spans="1:5" hidden="1" x14ac:dyDescent="0.3">
      <c r="A2011" s="114">
        <v>615015</v>
      </c>
      <c r="B2011" s="113" t="s">
        <v>217</v>
      </c>
      <c r="C2011" s="112">
        <f>VLOOKUP(A2011,cuc!$A$3:$H$2089,8,FALSE)</f>
        <v>0</v>
      </c>
      <c r="D2011" s="119"/>
      <c r="E2011" s="115"/>
    </row>
    <row r="2012" spans="1:5" hidden="1" x14ac:dyDescent="0.3">
      <c r="A2012" s="114">
        <v>615020</v>
      </c>
      <c r="B2012" s="113" t="s">
        <v>216</v>
      </c>
      <c r="C2012" s="112">
        <f>VLOOKUP(A2012,cuc!$A$3:$H$2089,8,FALSE)</f>
        <v>0</v>
      </c>
      <c r="D2012" s="119"/>
      <c r="E2012" s="115"/>
    </row>
    <row r="2013" spans="1:5" hidden="1" x14ac:dyDescent="0.3">
      <c r="A2013" s="114">
        <v>615025</v>
      </c>
      <c r="B2013" s="113" t="s">
        <v>215</v>
      </c>
      <c r="C2013" s="112">
        <f>VLOOKUP(A2013,cuc!$A$3:$H$2089,8,FALSE)</f>
        <v>0</v>
      </c>
      <c r="D2013" s="119"/>
      <c r="E2013" s="115"/>
    </row>
    <row r="2014" spans="1:5" hidden="1" x14ac:dyDescent="0.3">
      <c r="A2014" s="114">
        <v>615035</v>
      </c>
      <c r="B2014" s="113" t="s">
        <v>214</v>
      </c>
      <c r="C2014" s="112">
        <f>VLOOKUP(A2014,cuc!$A$3:$H$2089,8,FALSE)</f>
        <v>0</v>
      </c>
      <c r="D2014" s="119"/>
      <c r="E2014" s="115"/>
    </row>
    <row r="2015" spans="1:5" hidden="1" x14ac:dyDescent="0.3">
      <c r="A2015" s="114">
        <v>615095</v>
      </c>
      <c r="B2015" s="113" t="s">
        <v>213</v>
      </c>
      <c r="C2015" s="112">
        <f>VLOOKUP(A2015,cuc!$A$3:$H$2089,8,FALSE)</f>
        <v>0</v>
      </c>
      <c r="D2015" s="119"/>
      <c r="E2015" s="115"/>
    </row>
    <row r="2016" spans="1:5" hidden="1" x14ac:dyDescent="0.3">
      <c r="A2016" s="114">
        <v>615500</v>
      </c>
      <c r="B2016" s="113" t="s">
        <v>212</v>
      </c>
      <c r="C2016" s="112">
        <f>VLOOKUP(A2016,cuc!$A$3:$H$2089,8,FALSE)</f>
        <v>0</v>
      </c>
      <c r="D2016" s="119"/>
      <c r="E2016" s="115"/>
    </row>
    <row r="2017" spans="1:5" hidden="1" x14ac:dyDescent="0.3">
      <c r="A2017" s="114">
        <v>616000</v>
      </c>
      <c r="B2017" s="113" t="s">
        <v>211</v>
      </c>
      <c r="C2017" s="112">
        <f>VLOOKUP(A2017,cuc!$A$3:$H$2089,8,FALSE)</f>
        <v>0</v>
      </c>
      <c r="D2017" s="119"/>
      <c r="E2017" s="115"/>
    </row>
    <row r="2018" spans="1:5" hidden="1" x14ac:dyDescent="0.3">
      <c r="A2018" s="114">
        <v>616500</v>
      </c>
      <c r="B2018" s="113" t="s">
        <v>210</v>
      </c>
      <c r="C2018" s="112">
        <f>VLOOKUP(A2018,cuc!$A$3:$H$2089,8,FALSE)</f>
        <v>0</v>
      </c>
      <c r="D2018" s="119"/>
      <c r="E2018" s="115"/>
    </row>
    <row r="2019" spans="1:5" hidden="1" x14ac:dyDescent="0.3">
      <c r="A2019" s="114">
        <v>617000</v>
      </c>
      <c r="B2019" s="113" t="s">
        <v>209</v>
      </c>
      <c r="C2019" s="112">
        <f>VLOOKUP(A2019,cuc!$A$3:$H$2089,8,FALSE)</f>
        <v>0</v>
      </c>
      <c r="D2019" s="119"/>
      <c r="E2019" s="115"/>
    </row>
    <row r="2020" spans="1:5" hidden="1" x14ac:dyDescent="0.3">
      <c r="A2020" s="114">
        <v>617500</v>
      </c>
      <c r="B2020" s="113" t="s">
        <v>208</v>
      </c>
      <c r="C2020" s="112">
        <f>VLOOKUP(A2020,cuc!$A$3:$H$2089,8,FALSE)</f>
        <v>0</v>
      </c>
      <c r="D2020" s="119"/>
      <c r="E2020" s="115"/>
    </row>
    <row r="2021" spans="1:5" hidden="1" x14ac:dyDescent="0.3">
      <c r="A2021" s="114">
        <v>620000</v>
      </c>
      <c r="B2021" s="113" t="s">
        <v>207</v>
      </c>
      <c r="C2021" s="112">
        <f>VLOOKUP(A2021,cuc!$A$3:$H$2089,8,FALSE)</f>
        <v>0</v>
      </c>
      <c r="D2021" s="119"/>
      <c r="E2021" s="115"/>
    </row>
    <row r="2022" spans="1:5" hidden="1" x14ac:dyDescent="0.3">
      <c r="A2022" s="114">
        <v>620500</v>
      </c>
      <c r="B2022" s="113" t="s">
        <v>206</v>
      </c>
      <c r="C2022" s="112">
        <f>VLOOKUP(A2022,cuc!$A$3:$H$2089,8,FALSE)</f>
        <v>0</v>
      </c>
      <c r="D2022" s="119"/>
      <c r="E2022" s="115"/>
    </row>
    <row r="2023" spans="1:5" hidden="1" x14ac:dyDescent="0.3">
      <c r="A2023" s="114">
        <v>621000</v>
      </c>
      <c r="B2023" s="113" t="s">
        <v>205</v>
      </c>
      <c r="C2023" s="112">
        <f>VLOOKUP(A2023,cuc!$A$3:$H$2089,8,FALSE)</f>
        <v>0</v>
      </c>
      <c r="D2023" s="119"/>
      <c r="E2023" s="115"/>
    </row>
    <row r="2024" spans="1:5" hidden="1" x14ac:dyDescent="0.3">
      <c r="A2024" s="114">
        <v>621500</v>
      </c>
      <c r="B2024" s="113" t="s">
        <v>204</v>
      </c>
      <c r="C2024" s="112">
        <f>VLOOKUP(A2024,cuc!$A$3:$H$2089,8,FALSE)</f>
        <v>0</v>
      </c>
      <c r="D2024" s="119"/>
      <c r="E2024" s="115"/>
    </row>
    <row r="2025" spans="1:5" hidden="1" x14ac:dyDescent="0.3">
      <c r="A2025" s="114">
        <v>622000</v>
      </c>
      <c r="B2025" s="113" t="s">
        <v>203</v>
      </c>
      <c r="C2025" s="112">
        <f>VLOOKUP(A2025,cuc!$A$3:$H$2089,8,FALSE)</f>
        <v>0</v>
      </c>
      <c r="D2025" s="119"/>
      <c r="E2025" s="115"/>
    </row>
    <row r="2026" spans="1:5" hidden="1" x14ac:dyDescent="0.3">
      <c r="A2026" s="114">
        <v>700000</v>
      </c>
      <c r="B2026" s="113" t="s">
        <v>202</v>
      </c>
      <c r="C2026" s="112">
        <f>VLOOKUP(A2026,cuc!$A$3:$H$2089,8,FALSE)</f>
        <v>0</v>
      </c>
      <c r="D2026" s="119"/>
      <c r="E2026" s="115"/>
    </row>
    <row r="2027" spans="1:5" hidden="1" x14ac:dyDescent="0.3">
      <c r="A2027" s="114">
        <v>710000</v>
      </c>
      <c r="B2027" s="113" t="s">
        <v>201</v>
      </c>
      <c r="C2027" s="112">
        <f>VLOOKUP(A2027,cuc!$A$3:$H$2089,8,FALSE)</f>
        <v>0</v>
      </c>
      <c r="D2027" s="119"/>
      <c r="E2027" s="115"/>
    </row>
    <row r="2028" spans="1:5" hidden="1" x14ac:dyDescent="0.3">
      <c r="A2028" s="114">
        <v>710500</v>
      </c>
      <c r="B2028" s="113" t="s">
        <v>200</v>
      </c>
      <c r="C2028" s="112">
        <f>VLOOKUP(A2028,cuc!$A$3:$H$2089,8,FALSE)</f>
        <v>0</v>
      </c>
      <c r="D2028" s="119"/>
      <c r="E2028" s="115"/>
    </row>
    <row r="2029" spans="1:5" hidden="1" x14ac:dyDescent="0.3">
      <c r="A2029" s="114">
        <v>711000</v>
      </c>
      <c r="B2029" s="113" t="s">
        <v>199</v>
      </c>
      <c r="C2029" s="112">
        <f>VLOOKUP(A2029,cuc!$A$3:$H$2089,8,FALSE)</f>
        <v>0</v>
      </c>
      <c r="D2029" s="119"/>
      <c r="E2029" s="115"/>
    </row>
    <row r="2030" spans="1:5" hidden="1" x14ac:dyDescent="0.3">
      <c r="A2030" s="114">
        <v>711500</v>
      </c>
      <c r="B2030" s="113" t="s">
        <v>198</v>
      </c>
      <c r="C2030" s="112">
        <f>VLOOKUP(A2030,cuc!$A$3:$H$2089,8,FALSE)</f>
        <v>0</v>
      </c>
      <c r="D2030" s="119"/>
      <c r="E2030" s="115"/>
    </row>
    <row r="2031" spans="1:5" hidden="1" x14ac:dyDescent="0.3">
      <c r="A2031" s="114">
        <v>800000</v>
      </c>
      <c r="B2031" s="113" t="s">
        <v>197</v>
      </c>
      <c r="C2031" s="112">
        <f>VLOOKUP(A2031,cuc!$A$3:$H$2089,8,FALSE)</f>
        <v>0</v>
      </c>
      <c r="D2031" s="119"/>
      <c r="E2031" s="115"/>
    </row>
    <row r="2032" spans="1:5" x14ac:dyDescent="0.3">
      <c r="A2032" s="114">
        <v>810000</v>
      </c>
      <c r="B2032" s="113" t="s">
        <v>196</v>
      </c>
      <c r="C2032" s="112">
        <f>VLOOKUP(A2032,cuc!$A$3:$H$2089,8,FALSE)</f>
        <v>2474409869.5100002</v>
      </c>
      <c r="D2032" s="119"/>
      <c r="E2032" s="115"/>
    </row>
    <row r="2033" spans="1:5" x14ac:dyDescent="0.3">
      <c r="A2033" s="114">
        <v>810500</v>
      </c>
      <c r="B2033" s="113" t="s">
        <v>195</v>
      </c>
      <c r="C2033" s="112">
        <f>VLOOKUP(A2033,cuc!$A$3:$H$2089,8,FALSE)</f>
        <v>308524928.35000002</v>
      </c>
      <c r="D2033" s="119"/>
      <c r="E2033" s="115"/>
    </row>
    <row r="2034" spans="1:5" x14ac:dyDescent="0.3">
      <c r="A2034" s="114">
        <v>811000</v>
      </c>
      <c r="B2034" s="113" t="s">
        <v>194</v>
      </c>
      <c r="C2034" s="112">
        <f>VLOOKUP(A2034,cuc!$A$3:$H$2089,8,FALSE)</f>
        <v>110704854.16</v>
      </c>
      <c r="D2034" s="119"/>
      <c r="E2034" s="115"/>
    </row>
    <row r="2035" spans="1:5" x14ac:dyDescent="0.3">
      <c r="A2035" s="114">
        <v>811500</v>
      </c>
      <c r="B2035" s="113" t="s">
        <v>193</v>
      </c>
      <c r="C2035" s="112">
        <f>VLOOKUP(A2035,cuc!$A$3:$H$2089,8,FALSE)</f>
        <v>2055180087</v>
      </c>
      <c r="D2035" s="119"/>
      <c r="E2035" s="115"/>
    </row>
    <row r="2036" spans="1:5" hidden="1" x14ac:dyDescent="0.3">
      <c r="A2036" s="114">
        <v>811505</v>
      </c>
      <c r="B2036" s="113" t="s">
        <v>192</v>
      </c>
      <c r="C2036" s="112">
        <f>VLOOKUP(A2036,cuc!$A$3:$H$2089,8,FALSE)</f>
        <v>0</v>
      </c>
      <c r="D2036" s="119"/>
      <c r="E2036" s="115"/>
    </row>
    <row r="2037" spans="1:5" hidden="1" x14ac:dyDescent="0.3">
      <c r="A2037" s="114">
        <v>811510</v>
      </c>
      <c r="B2037" s="113" t="s">
        <v>191</v>
      </c>
      <c r="C2037" s="112">
        <f>VLOOKUP(A2037,cuc!$A$3:$H$2089,8,FALSE)</f>
        <v>0</v>
      </c>
      <c r="D2037" s="119"/>
      <c r="E2037" s="115"/>
    </row>
    <row r="2038" spans="1:5" hidden="1" x14ac:dyDescent="0.3">
      <c r="A2038" s="114">
        <v>811515</v>
      </c>
      <c r="B2038" s="113" t="s">
        <v>190</v>
      </c>
      <c r="C2038" s="112">
        <f>VLOOKUP(A2038,cuc!$A$3:$H$2089,8,FALSE)</f>
        <v>0</v>
      </c>
      <c r="D2038" s="119"/>
      <c r="E2038" s="115"/>
    </row>
    <row r="2039" spans="1:5" hidden="1" x14ac:dyDescent="0.3">
      <c r="A2039" s="114">
        <v>811520</v>
      </c>
      <c r="B2039" s="113" t="s">
        <v>189</v>
      </c>
      <c r="C2039" s="112">
        <f>VLOOKUP(A2039,cuc!$A$3:$H$2089,8,FALSE)</f>
        <v>0</v>
      </c>
      <c r="D2039" s="119"/>
      <c r="E2039" s="115"/>
    </row>
    <row r="2040" spans="1:5" hidden="1" x14ac:dyDescent="0.3">
      <c r="A2040" s="114">
        <v>811525</v>
      </c>
      <c r="B2040" s="113" t="s">
        <v>188</v>
      </c>
      <c r="C2040" s="112">
        <f>VLOOKUP(A2040,cuc!$A$3:$H$2089,8,FALSE)</f>
        <v>0</v>
      </c>
      <c r="D2040" s="119"/>
      <c r="E2040" s="115"/>
    </row>
    <row r="2041" spans="1:5" hidden="1" x14ac:dyDescent="0.3">
      <c r="A2041" s="114">
        <v>811530</v>
      </c>
      <c r="B2041" s="113" t="s">
        <v>187</v>
      </c>
      <c r="C2041" s="112">
        <f>VLOOKUP(A2041,cuc!$A$3:$H$2089,8,FALSE)</f>
        <v>0</v>
      </c>
      <c r="D2041" s="119"/>
      <c r="E2041" s="115"/>
    </row>
    <row r="2042" spans="1:5" hidden="1" x14ac:dyDescent="0.3">
      <c r="A2042" s="114">
        <v>811535</v>
      </c>
      <c r="B2042" s="113" t="s">
        <v>186</v>
      </c>
      <c r="C2042" s="112">
        <f>VLOOKUP(A2042,cuc!$A$3:$H$2089,8,FALSE)</f>
        <v>0</v>
      </c>
      <c r="D2042" s="119"/>
      <c r="E2042" s="115"/>
    </row>
    <row r="2043" spans="1:5" x14ac:dyDescent="0.3">
      <c r="A2043" s="114">
        <v>811540</v>
      </c>
      <c r="B2043" s="113" t="s">
        <v>185</v>
      </c>
      <c r="C2043" s="112">
        <f>VLOOKUP(A2043,cuc!$A$3:$H$2089,8,FALSE)</f>
        <v>16211239</v>
      </c>
      <c r="D2043" s="119"/>
      <c r="E2043" s="115"/>
    </row>
    <row r="2044" spans="1:5" x14ac:dyDescent="0.3">
      <c r="A2044" s="114">
        <v>811545</v>
      </c>
      <c r="B2044" s="113" t="s">
        <v>184</v>
      </c>
      <c r="C2044" s="112">
        <f>VLOOKUP(A2044,cuc!$A$3:$H$2089,8,FALSE)</f>
        <v>60209038</v>
      </c>
      <c r="D2044" s="119"/>
      <c r="E2044" s="115"/>
    </row>
    <row r="2045" spans="1:5" x14ac:dyDescent="0.3">
      <c r="A2045" s="114">
        <v>811550</v>
      </c>
      <c r="B2045" s="113" t="s">
        <v>183</v>
      </c>
      <c r="C2045" s="112">
        <f>VLOOKUP(A2045,cuc!$A$3:$H$2089,8,FALSE)</f>
        <v>1978759810</v>
      </c>
      <c r="D2045" s="119"/>
      <c r="E2045" s="115"/>
    </row>
    <row r="2046" spans="1:5" hidden="1" x14ac:dyDescent="0.3">
      <c r="A2046" s="114">
        <v>811555</v>
      </c>
      <c r="B2046" s="113" t="s">
        <v>182</v>
      </c>
      <c r="C2046" s="112">
        <f>VLOOKUP(A2046,cuc!$A$3:$H$2089,8,FALSE)</f>
        <v>0</v>
      </c>
      <c r="D2046" s="119"/>
      <c r="E2046" s="115"/>
    </row>
    <row r="2047" spans="1:5" hidden="1" x14ac:dyDescent="0.3">
      <c r="A2047" s="114">
        <v>811560</v>
      </c>
      <c r="B2047" s="113" t="s">
        <v>181</v>
      </c>
      <c r="C2047" s="112">
        <f>VLOOKUP(A2047,cuc!$A$3:$H$2089,8,FALSE)</f>
        <v>0</v>
      </c>
      <c r="D2047" s="119"/>
      <c r="E2047" s="115"/>
    </row>
    <row r="2048" spans="1:5" hidden="1" x14ac:dyDescent="0.3">
      <c r="A2048" s="114">
        <v>811565</v>
      </c>
      <c r="B2048" s="113" t="s">
        <v>180</v>
      </c>
      <c r="C2048" s="112">
        <f>VLOOKUP(A2048,cuc!$A$3:$H$2089,8,FALSE)</f>
        <v>0</v>
      </c>
      <c r="D2048" s="119"/>
      <c r="E2048" s="115"/>
    </row>
    <row r="2049" spans="1:5" hidden="1" x14ac:dyDescent="0.3">
      <c r="A2049" s="114">
        <v>811570</v>
      </c>
      <c r="B2049" s="113" t="s">
        <v>179</v>
      </c>
      <c r="C2049" s="112">
        <f>VLOOKUP(A2049,cuc!$A$3:$H$2089,8,FALSE)</f>
        <v>0</v>
      </c>
      <c r="D2049" s="119"/>
      <c r="E2049" s="115"/>
    </row>
    <row r="2050" spans="1:5" hidden="1" x14ac:dyDescent="0.3">
      <c r="A2050" s="114">
        <v>811575</v>
      </c>
      <c r="B2050" s="113" t="s">
        <v>178</v>
      </c>
      <c r="C2050" s="112">
        <f>VLOOKUP(A2050,cuc!$A$3:$H$2089,8,FALSE)</f>
        <v>0</v>
      </c>
      <c r="D2050" s="119"/>
      <c r="E2050" s="115"/>
    </row>
    <row r="2051" spans="1:5" hidden="1" x14ac:dyDescent="0.3">
      <c r="A2051" s="114">
        <v>811580</v>
      </c>
      <c r="B2051" s="113" t="s">
        <v>177</v>
      </c>
      <c r="C2051" s="112">
        <f>VLOOKUP(A2051,cuc!$A$3:$H$2089,8,FALSE)</f>
        <v>0</v>
      </c>
      <c r="D2051" s="119"/>
      <c r="E2051" s="115"/>
    </row>
    <row r="2052" spans="1:5" hidden="1" x14ac:dyDescent="0.3">
      <c r="A2052" s="114">
        <v>811585</v>
      </c>
      <c r="B2052" s="113" t="s">
        <v>176</v>
      </c>
      <c r="C2052" s="112">
        <f>VLOOKUP(A2052,cuc!$A$3:$H$2089,8,FALSE)</f>
        <v>0</v>
      </c>
      <c r="D2052" s="119"/>
      <c r="E2052" s="115"/>
    </row>
    <row r="2053" spans="1:5" hidden="1" x14ac:dyDescent="0.3">
      <c r="A2053" s="114">
        <v>811590</v>
      </c>
      <c r="B2053" s="113" t="s">
        <v>175</v>
      </c>
      <c r="C2053" s="112">
        <f>VLOOKUP(A2053,cuc!$A$3:$H$2089,8,FALSE)</f>
        <v>0</v>
      </c>
      <c r="D2053" s="119"/>
      <c r="E2053" s="115"/>
    </row>
    <row r="2054" spans="1:5" hidden="1" x14ac:dyDescent="0.3">
      <c r="A2054" s="114">
        <v>811595</v>
      </c>
      <c r="B2054" s="113" t="s">
        <v>174</v>
      </c>
      <c r="C2054" s="112">
        <f>VLOOKUP(A2054,cuc!$A$3:$H$2089,8,FALSE)</f>
        <v>0</v>
      </c>
      <c r="D2054" s="119"/>
      <c r="E2054" s="115"/>
    </row>
    <row r="2055" spans="1:5" hidden="1" x14ac:dyDescent="0.3">
      <c r="A2055" s="114">
        <v>811599</v>
      </c>
      <c r="B2055" s="113" t="s">
        <v>173</v>
      </c>
      <c r="C2055" s="112">
        <f>VLOOKUP(A2055,cuc!$A$3:$H$2089,8,FALSE)</f>
        <v>0</v>
      </c>
      <c r="D2055" s="119"/>
      <c r="E2055" s="115"/>
    </row>
    <row r="2056" spans="1:5" x14ac:dyDescent="0.3">
      <c r="A2056" s="114">
        <v>830000</v>
      </c>
      <c r="B2056" s="113" t="s">
        <v>172</v>
      </c>
      <c r="C2056" s="112">
        <f>VLOOKUP(A2056,cuc!$A$3:$H$2089,8,FALSE)</f>
        <v>3198616919.21</v>
      </c>
      <c r="D2056" s="119"/>
      <c r="E2056" s="115"/>
    </row>
    <row r="2057" spans="1:5" hidden="1" x14ac:dyDescent="0.3">
      <c r="A2057" s="114">
        <v>830500</v>
      </c>
      <c r="B2057" s="113" t="s">
        <v>171</v>
      </c>
      <c r="C2057" s="112">
        <f>VLOOKUP(A2057,cuc!$A$3:$H$2089,8,FALSE)</f>
        <v>0</v>
      </c>
      <c r="D2057" s="119"/>
      <c r="E2057" s="115"/>
    </row>
    <row r="2058" spans="1:5" x14ac:dyDescent="0.3">
      <c r="A2058" s="114">
        <v>831000</v>
      </c>
      <c r="B2058" s="113" t="s">
        <v>170</v>
      </c>
      <c r="C2058" s="112">
        <f>VLOOKUP(A2058,cuc!$A$3:$H$2089,8,FALSE)</f>
        <v>1859012941.04</v>
      </c>
      <c r="D2058" s="119"/>
      <c r="E2058" s="115"/>
    </row>
    <row r="2059" spans="1:5" x14ac:dyDescent="0.3">
      <c r="A2059" s="114">
        <v>831005</v>
      </c>
      <c r="B2059" s="113" t="s">
        <v>169</v>
      </c>
      <c r="C2059" s="112">
        <f>VLOOKUP(A2059,cuc!$A$3:$H$2089,8,FALSE)</f>
        <v>323377546.04000002</v>
      </c>
      <c r="D2059" s="119"/>
      <c r="E2059" s="115"/>
    </row>
    <row r="2060" spans="1:5" hidden="1" x14ac:dyDescent="0.3">
      <c r="A2060" s="114">
        <v>831010</v>
      </c>
      <c r="B2060" s="113" t="s">
        <v>168</v>
      </c>
      <c r="C2060" s="112">
        <f>VLOOKUP(A2060,cuc!$A$3:$H$2089,8,FALSE)</f>
        <v>0</v>
      </c>
      <c r="D2060" s="119"/>
      <c r="E2060" s="115"/>
    </row>
    <row r="2061" spans="1:5" x14ac:dyDescent="0.3">
      <c r="A2061" s="114">
        <v>831015</v>
      </c>
      <c r="B2061" s="113" t="s">
        <v>167</v>
      </c>
      <c r="C2061" s="112">
        <f>VLOOKUP(A2061,cuc!$A$3:$H$2089,8,FALSE)</f>
        <v>1535635395</v>
      </c>
      <c r="D2061" s="119"/>
      <c r="E2061" s="115"/>
    </row>
    <row r="2062" spans="1:5" hidden="1" x14ac:dyDescent="0.3">
      <c r="A2062" s="114">
        <v>831020</v>
      </c>
      <c r="B2062" s="113" t="s">
        <v>166</v>
      </c>
      <c r="C2062" s="112">
        <f>VLOOKUP(A2062,cuc!$A$3:$H$2089,8,FALSE)</f>
        <v>0</v>
      </c>
      <c r="D2062" s="119"/>
      <c r="E2062" s="115"/>
    </row>
    <row r="2063" spans="1:5" hidden="1" x14ac:dyDescent="0.3">
      <c r="A2063" s="114">
        <v>831025</v>
      </c>
      <c r="B2063" s="113" t="s">
        <v>165</v>
      </c>
      <c r="C2063" s="112">
        <f>VLOOKUP(A2063,cuc!$A$3:$H$2089,8,FALSE)</f>
        <v>0</v>
      </c>
      <c r="D2063" s="119"/>
      <c r="E2063" s="115"/>
    </row>
    <row r="2064" spans="1:5" hidden="1" x14ac:dyDescent="0.3">
      <c r="A2064" s="114">
        <v>831030</v>
      </c>
      <c r="B2064" s="113" t="s">
        <v>164</v>
      </c>
      <c r="C2064" s="112">
        <f>VLOOKUP(A2064,cuc!$A$3:$H$2089,8,FALSE)</f>
        <v>0</v>
      </c>
      <c r="D2064" s="119"/>
      <c r="E2064" s="115"/>
    </row>
    <row r="2065" spans="1:5" hidden="1" x14ac:dyDescent="0.3">
      <c r="A2065" s="114">
        <v>831035</v>
      </c>
      <c r="B2065" s="113" t="s">
        <v>163</v>
      </c>
      <c r="C2065" s="112">
        <f>VLOOKUP(A2065,cuc!$A$3:$H$2089,8,FALSE)</f>
        <v>0</v>
      </c>
      <c r="D2065" s="119"/>
      <c r="E2065" s="115"/>
    </row>
    <row r="2066" spans="1:5" hidden="1" x14ac:dyDescent="0.3">
      <c r="A2066" s="114">
        <v>831500</v>
      </c>
      <c r="B2066" s="113" t="s">
        <v>162</v>
      </c>
      <c r="C2066" s="112">
        <f>VLOOKUP(A2066,cuc!$A$3:$H$2089,8,FALSE)</f>
        <v>0</v>
      </c>
      <c r="D2066" s="119"/>
      <c r="E2066" s="115"/>
    </row>
    <row r="2067" spans="1:5" x14ac:dyDescent="0.3">
      <c r="A2067" s="114">
        <v>832000</v>
      </c>
      <c r="B2067" s="113" t="s">
        <v>161</v>
      </c>
      <c r="C2067" s="112">
        <f>VLOOKUP(A2067,cuc!$A$3:$H$2089,8,FALSE)</f>
        <v>1339603978.1700001</v>
      </c>
      <c r="D2067" s="119"/>
      <c r="E2067" s="115"/>
    </row>
    <row r="2068" spans="1:5" hidden="1" x14ac:dyDescent="0.3">
      <c r="A2068" s="114">
        <v>832500</v>
      </c>
      <c r="B2068" s="113" t="s">
        <v>160</v>
      </c>
      <c r="C2068" s="112">
        <f>VLOOKUP(A2068,cuc!$A$3:$H$2089,8,FALSE)</f>
        <v>0</v>
      </c>
      <c r="D2068" s="119"/>
      <c r="E2068" s="115"/>
    </row>
    <row r="2069" spans="1:5" x14ac:dyDescent="0.3">
      <c r="A2069" s="114">
        <v>860000</v>
      </c>
      <c r="B2069" s="113" t="s">
        <v>159</v>
      </c>
      <c r="C2069" s="112">
        <f>VLOOKUP(A2069,cuc!$A$3:$H$2089,8,FALSE)</f>
        <v>2474409869.5100002</v>
      </c>
      <c r="D2069" s="119"/>
      <c r="E2069" s="115"/>
    </row>
    <row r="2070" spans="1:5" x14ac:dyDescent="0.3">
      <c r="A2070" s="114">
        <v>880000</v>
      </c>
      <c r="B2070" s="113" t="s">
        <v>158</v>
      </c>
      <c r="C2070" s="112">
        <f>VLOOKUP(A2070,cuc!$A$3:$H$2089,8,FALSE)</f>
        <v>3198616919.21</v>
      </c>
      <c r="D2070" s="119"/>
      <c r="E2070" s="115"/>
    </row>
    <row r="2071" spans="1:5" hidden="1" x14ac:dyDescent="0.3">
      <c r="A2071" s="114">
        <v>900000</v>
      </c>
      <c r="B2071" s="113" t="s">
        <v>157</v>
      </c>
      <c r="C2071" s="112">
        <f>VLOOKUP(A2071,cuc!$A$3:$H$2089,8,FALSE)</f>
        <v>0</v>
      </c>
      <c r="D2071" s="119"/>
      <c r="E2071" s="115"/>
    </row>
    <row r="2072" spans="1:5" x14ac:dyDescent="0.3">
      <c r="A2072" s="114">
        <v>910000</v>
      </c>
      <c r="B2072" s="113" t="s">
        <v>156</v>
      </c>
      <c r="C2072" s="112">
        <f>VLOOKUP(A2072,cuc!$A$3:$H$2089,8,FALSE)</f>
        <v>180351226642.13</v>
      </c>
      <c r="D2072" s="119"/>
      <c r="E2072" s="115"/>
    </row>
    <row r="2073" spans="1:5" hidden="1" x14ac:dyDescent="0.3">
      <c r="A2073" s="114">
        <v>910500</v>
      </c>
      <c r="B2073" s="113" t="s">
        <v>155</v>
      </c>
      <c r="C2073" s="112">
        <f>VLOOKUP(A2073,cuc!$A$3:$H$2089,8,FALSE)</f>
        <v>0</v>
      </c>
      <c r="D2073" s="119"/>
      <c r="E2073" s="115"/>
    </row>
    <row r="2074" spans="1:5" x14ac:dyDescent="0.3">
      <c r="A2074" s="114">
        <v>911000</v>
      </c>
      <c r="B2074" s="113" t="s">
        <v>154</v>
      </c>
      <c r="C2074" s="112">
        <f>VLOOKUP(A2074,cuc!$A$3:$H$2089,8,FALSE)</f>
        <v>180269793813.13</v>
      </c>
      <c r="D2074" s="119"/>
      <c r="E2074" s="115"/>
    </row>
    <row r="2075" spans="1:5" hidden="1" x14ac:dyDescent="0.3">
      <c r="A2075" s="114">
        <v>911500</v>
      </c>
      <c r="B2075" s="113" t="s">
        <v>153</v>
      </c>
      <c r="C2075" s="112">
        <f>VLOOKUP(A2075,cuc!$A$3:$H$2089,8,FALSE)</f>
        <v>0</v>
      </c>
      <c r="D2075" s="119"/>
      <c r="E2075" s="115"/>
    </row>
    <row r="2076" spans="1:5" x14ac:dyDescent="0.3">
      <c r="A2076" s="114">
        <v>912000</v>
      </c>
      <c r="B2076" s="113" t="s">
        <v>152</v>
      </c>
      <c r="C2076" s="112">
        <f>VLOOKUP(A2076,cuc!$A$3:$H$2089,8,FALSE)</f>
        <v>81432829</v>
      </c>
      <c r="D2076" s="119"/>
      <c r="E2076" s="115"/>
    </row>
    <row r="2077" spans="1:5" hidden="1" x14ac:dyDescent="0.3">
      <c r="A2077" s="114">
        <v>912500</v>
      </c>
      <c r="B2077" s="113" t="s">
        <v>151</v>
      </c>
      <c r="C2077" s="112">
        <f>VLOOKUP(A2077,cuc!$A$3:$H$2089,8,FALSE)</f>
        <v>0</v>
      </c>
      <c r="D2077" s="119"/>
      <c r="E2077" s="115"/>
    </row>
    <row r="2078" spans="1:5" hidden="1" x14ac:dyDescent="0.3">
      <c r="A2078" s="114">
        <v>913000</v>
      </c>
      <c r="B2078" s="113" t="s">
        <v>150</v>
      </c>
      <c r="C2078" s="112">
        <f>VLOOKUP(A2078,cuc!$A$3:$H$2089,8,FALSE)</f>
        <v>0</v>
      </c>
      <c r="D2078" s="119"/>
      <c r="E2078" s="115"/>
    </row>
    <row r="2079" spans="1:5" hidden="1" x14ac:dyDescent="0.3">
      <c r="A2079" s="114">
        <v>913005</v>
      </c>
      <c r="B2079" s="113" t="s">
        <v>149</v>
      </c>
      <c r="C2079" s="112">
        <f>VLOOKUP(A2079,cuc!$A$3:$H$2089,8,FALSE)</f>
        <v>0</v>
      </c>
      <c r="D2079" s="119"/>
      <c r="E2079" s="115"/>
    </row>
    <row r="2080" spans="1:5" hidden="1" x14ac:dyDescent="0.3">
      <c r="A2080" s="114">
        <v>913010</v>
      </c>
      <c r="B2080" s="113" t="s">
        <v>148</v>
      </c>
      <c r="C2080" s="112">
        <f>VLOOKUP(A2080,cuc!$A$3:$H$2089,8,FALSE)</f>
        <v>0</v>
      </c>
      <c r="D2080" s="119"/>
      <c r="E2080" s="115"/>
    </row>
    <row r="2081" spans="1:5" hidden="1" x14ac:dyDescent="0.3">
      <c r="A2081" s="114">
        <v>930000</v>
      </c>
      <c r="B2081" s="113" t="s">
        <v>147</v>
      </c>
      <c r="C2081" s="112">
        <f>VLOOKUP(A2081,cuc!$A$3:$H$2089,8,FALSE)</f>
        <v>0</v>
      </c>
      <c r="D2081" s="119"/>
      <c r="E2081" s="115"/>
    </row>
    <row r="2082" spans="1:5" hidden="1" x14ac:dyDescent="0.3">
      <c r="A2082" s="114">
        <v>930500</v>
      </c>
      <c r="B2082" s="113" t="s">
        <v>146</v>
      </c>
      <c r="C2082" s="112">
        <f>VLOOKUP(A2082,cuc!$A$3:$H$2089,8,FALSE)</f>
        <v>0</v>
      </c>
      <c r="D2082" s="119"/>
      <c r="E2082" s="115"/>
    </row>
    <row r="2083" spans="1:5" hidden="1" x14ac:dyDescent="0.3">
      <c r="A2083" s="114">
        <v>931000</v>
      </c>
      <c r="B2083" s="113" t="s">
        <v>145</v>
      </c>
      <c r="C2083" s="112">
        <f>VLOOKUP(A2083,cuc!$A$3:$H$2089,8,FALSE)</f>
        <v>0</v>
      </c>
      <c r="D2083" s="119"/>
      <c r="E2083" s="115"/>
    </row>
    <row r="2084" spans="1:5" hidden="1" x14ac:dyDescent="0.3">
      <c r="A2084" s="114">
        <v>931500</v>
      </c>
      <c r="B2084" s="113" t="s">
        <v>144</v>
      </c>
      <c r="C2084" s="112">
        <f>VLOOKUP(A2084,cuc!$A$3:$H$2089,8,FALSE)</f>
        <v>0</v>
      </c>
      <c r="D2084" s="119"/>
      <c r="E2084" s="115"/>
    </row>
    <row r="2085" spans="1:5" hidden="1" x14ac:dyDescent="0.3">
      <c r="A2085" s="114">
        <v>931505</v>
      </c>
      <c r="B2085" s="113" t="s">
        <v>143</v>
      </c>
      <c r="C2085" s="112">
        <f>VLOOKUP(A2085,cuc!$A$3:$H$2089,8,FALSE)</f>
        <v>0</v>
      </c>
      <c r="D2085" s="119"/>
      <c r="E2085" s="115"/>
    </row>
    <row r="2086" spans="1:5" x14ac:dyDescent="0.3">
      <c r="A2086" s="114">
        <v>960000</v>
      </c>
      <c r="B2086" s="113" t="s">
        <v>142</v>
      </c>
      <c r="C2086" s="112">
        <f>VLOOKUP(A2086,cuc!$A$3:$H$2089,8,FALSE)</f>
        <v>180351226642.13</v>
      </c>
      <c r="D2086" s="119"/>
      <c r="E2086" s="115"/>
    </row>
    <row r="2087" spans="1:5" x14ac:dyDescent="0.3">
      <c r="A2087" s="114">
        <v>960500</v>
      </c>
      <c r="B2087" s="113" t="s">
        <v>141</v>
      </c>
      <c r="C2087" s="112">
        <f>VLOOKUP(A2087,cuc!$A$3:$H$2089,8,FALSE)</f>
        <v>180351226642.13</v>
      </c>
      <c r="D2087" s="119"/>
      <c r="E2087" s="115"/>
    </row>
    <row r="2088" spans="1:5" hidden="1" x14ac:dyDescent="0.3">
      <c r="A2088" s="114">
        <v>980000</v>
      </c>
      <c r="B2088" s="113" t="s">
        <v>140</v>
      </c>
      <c r="C2088" s="112">
        <f>VLOOKUP(A2088,cuc!$A$3:$H$2089,8,FALSE)</f>
        <v>0</v>
      </c>
      <c r="D2088" s="119"/>
      <c r="E2088" s="115"/>
    </row>
  </sheetData>
  <autoFilter ref="A1:C2088" xr:uid="{825E26E1-0AFC-47F4-9450-6FCCD5C42ADC}">
    <filterColumn colId="2">
      <filters>
        <filter val="$1.050.143.325"/>
        <filter val="$1.105.094.633"/>
        <filter val="$1.111.573.695"/>
        <filter val="$1.249.039.773"/>
        <filter val="$1.339.603.978"/>
        <filter val="$1.534.496.369"/>
        <filter val="$1.595.960.634"/>
        <filter val="$1.645.607.542"/>
        <filter val="$1.659.001.040"/>
        <filter val="$1.706.098.667"/>
        <filter val="$1.724.631"/>
        <filter val="$1.734.725.285"/>
        <filter val="$1.881.814"/>
        <filter val="$1.897.735.350"/>
        <filter val="$1.919.338.180"/>
        <filter val="$1.922.707.575"/>
        <filter val="$1.990.300"/>
        <filter val="$10.491.068.630"/>
        <filter val="$100.017.157"/>
        <filter val="$101.516.759"/>
        <filter val="$108.071.748"/>
        <filter val="$109.987.002.316"/>
        <filter val="$110.704.854"/>
        <filter val="$111.092.979"/>
        <filter val="$111.355.000"/>
        <filter val="$113.211.750"/>
        <filter val="$118.004.176"/>
        <filter val="$12.284.220.719"/>
        <filter val="$120.551.152"/>
        <filter val="$125.901.800"/>
        <filter val="$128.745.433"/>
        <filter val="$129.228.395"/>
        <filter val="$13.315.764"/>
        <filter val="$14.113.237"/>
        <filter val="$14.536.419"/>
        <filter val="$14.637.364"/>
        <filter val="$144.829"/>
        <filter val="$15.325.699.720"/>
        <filter val="$16.673.790.341"/>
        <filter val="$16.870.081.186"/>
        <filter val="$169.526.720"/>
        <filter val="$17.562.046.683"/>
        <filter val="$17.780.377"/>
        <filter val="$170.113.027"/>
        <filter val="$171.113.072"/>
        <filter val="$172.221.650"/>
        <filter val="$179.093.185.414"/>
        <filter val="$179.174.618.243"/>
        <filter val="$18.445.867"/>
        <filter val="$18.454.980"/>
        <filter val="$18.925.298"/>
        <filter val="$183.994.499"/>
        <filter val="$185.664.910"/>
        <filter val="$19.134.402.316"/>
        <filter val="$19.289.101.163"/>
        <filter val="$196.290.845"/>
        <filter val="$196.983.405"/>
        <filter val="$2.014.783.624"/>
        <filter val="$2.032.123.779"/>
        <filter val="$2.149.137.035"/>
        <filter val="$2.170.198"/>
        <filter val="$2.247.643"/>
        <filter val="$2.280.343.149"/>
        <filter val="$2.451.353.562"/>
        <filter val="$2.499.999.893"/>
        <filter val="$2.581.880"/>
        <filter val="$2.877.000"/>
        <filter val="$20.173.637.582"/>
        <filter val="$202.906.452"/>
        <filter val="$204.233.467.267"/>
        <filter val="$206.220.955"/>
        <filter val="$206.834.425.860"/>
        <filter val="$213.700"/>
        <filter val="$216.581.011.297"/>
        <filter val="$22.918.892"/>
        <filter val="$223.790.457.288"/>
        <filter val="$23.360.426"/>
        <filter val="$239.116.157.009"/>
        <filter val="$24.141.800"/>
        <filter val="$241.086.648"/>
        <filter val="$256.482.374"/>
        <filter val="$257.713.352"/>
        <filter val="$26.443.226"/>
        <filter val="$264.364.595"/>
        <filter val="$28.458.877.353"/>
        <filter val="$3.045.000"/>
        <filter val="$3.146.305.010"/>
        <filter val="$3.255.817.067"/>
        <filter val="$3.258.942.158"/>
        <filter val="$3.333.333.193"/>
        <filter val="$3.427.891"/>
        <filter val="$3.495.600"/>
        <filter val="$301.308.931"/>
        <filter val="$305.445.523"/>
        <filter val="$308.524.928"/>
        <filter val="$31.786.593"/>
        <filter val="$32.127.767"/>
        <filter val="$321.379.602"/>
        <filter val="$323.377.546"/>
        <filter val="$34.396.983"/>
        <filter val="$34.498.579"/>
        <filter val="$36.787.423"/>
        <filter val="$38.736.838"/>
        <filter val="$38.840.032"/>
        <filter val="$382.432.582"/>
        <filter val="$382.713.563"/>
        <filter val="$392.122.414"/>
        <filter val="$4.093.802.871"/>
        <filter val="$4.331.620.225"/>
        <filter val="$4.799.628.600"/>
        <filter val="$40.119.100"/>
        <filter val="$40.587.322"/>
        <filter val="$41.000.831"/>
        <filter val="$43.230.327"/>
        <filter val="$45.618.500"/>
        <filter val="$45.693.924"/>
        <filter val="$45.814.713"/>
        <filter val="$483.653.891"/>
        <filter val="$498.800.000"/>
        <filter val="$5.071.605.010"/>
        <filter val="$5.168.913.578"/>
        <filter val="$5.379.300"/>
        <filter val="$5.557.402"/>
        <filter val="$5.678.453"/>
        <filter val="$507.474.922"/>
        <filter val="$51.031.638"/>
        <filter val="$510.205.878"/>
        <filter val="$513.349.850"/>
        <filter val="$517.520.000"/>
        <filter val="$531.620.407"/>
        <filter val="$548.079.594"/>
        <filter val="$567.327.253"/>
        <filter val="$591.309.921"/>
        <filter val="$6.132.510"/>
        <filter val="$6.159.676.710"/>
        <filter val="$6.163.619"/>
        <filter val="$6.387.805.209"/>
        <filter val="$6.693.050"/>
        <filter val="$60.040.267"/>
        <filter val="$602.326.483"/>
        <filter val="$61.853.312"/>
        <filter val="$61.859.151"/>
        <filter val="$636.703.318"/>
        <filter val="$691.965.497"/>
        <filter val="$7.018.169"/>
        <filter val="$7.110.270.331"/>
        <filter val="$7.172.553.566"/>
        <filter val="$7.194.200"/>
        <filter val="$7.253.065"/>
        <filter val="$7.402.380"/>
        <filter val="$7.723.600"/>
        <filter val="$7.852.800"/>
        <filter val="$766.382.493"/>
        <filter val="$776.338.000"/>
        <filter val="$79.434.807.533"/>
        <filter val="$79.832"/>
        <filter val="$8.805.777.881"/>
        <filter val="$81.432.829"/>
        <filter val="$833.333.300"/>
        <filter val="$845.800"/>
        <filter val="$85.054.580"/>
        <filter val="$86.055.778"/>
        <filter val="$870.000.000"/>
        <filter val="$88.240.585.414"/>
        <filter val="$88.459.239"/>
        <filter val="$90.239.781"/>
        <filter val="$90.852.600.000"/>
        <filter val="$901.385.210"/>
        <filter val="$916.892.956"/>
        <filter val="$929.760.667"/>
        <filter val="$97.875.206"/>
        <filter val="$98.900.222"/>
      </filters>
    </filterColumn>
  </autoFilter>
  <pageMargins left="0.7" right="0.7" top="0.75" bottom="0.75" header="0.3" footer="0.3"/>
  <pageSetup orientation="portrait" horizontalDpi="4294967293"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sheetPr filterMode="1"/>
  <dimension ref="A1:H573"/>
  <sheetViews>
    <sheetView showGridLines="0" zoomScale="180" zoomScaleNormal="180" workbookViewId="0">
      <pane xSplit="2" ySplit="3" topLeftCell="C373"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3"/>
  <cols>
    <col min="1" max="1" width="11.5546875" style="56"/>
    <col min="2" max="2" width="33.33203125" style="94" customWidth="1"/>
    <col min="3" max="3" width="7.5546875" style="26" bestFit="1" customWidth="1"/>
    <col min="4" max="5" width="7.88671875" style="56" customWidth="1"/>
    <col min="6" max="6" width="14.77734375" style="56" bestFit="1" customWidth="1"/>
    <col min="7" max="7" width="14.88671875" style="56" bestFit="1" customWidth="1"/>
    <col min="8" max="8" width="23.77734375" style="75" customWidth="1"/>
    <col min="9" max="16384" width="11.5546875" style="56"/>
  </cols>
  <sheetData>
    <row r="1" spans="1:8" x14ac:dyDescent="0.3">
      <c r="B1" s="71" t="s">
        <v>1508</v>
      </c>
      <c r="C1" s="72"/>
      <c r="D1" s="73"/>
      <c r="E1" s="73"/>
      <c r="F1" s="74">
        <f>+SUM(F4:F1000)</f>
        <v>244623660409.88</v>
      </c>
      <c r="G1" s="74">
        <f>+SUM(G4:G1000)</f>
        <v>229731819002.38</v>
      </c>
    </row>
    <row r="2" spans="1:8" x14ac:dyDescent="0.3">
      <c r="F2" s="56" t="s">
        <v>1887</v>
      </c>
      <c r="G2" s="160" t="str">
        <f>+D3</f>
        <v>CAYC</v>
      </c>
    </row>
    <row r="3" spans="1:8" s="78" customFormat="1" ht="10.199999999999999" x14ac:dyDescent="0.2">
      <c r="A3" s="76" t="s">
        <v>1509</v>
      </c>
      <c r="B3" s="76" t="s">
        <v>1403</v>
      </c>
      <c r="C3" s="76" t="s">
        <v>1510</v>
      </c>
      <c r="D3" s="76" t="s">
        <v>1511</v>
      </c>
      <c r="E3" s="76" t="s">
        <v>1512</v>
      </c>
      <c r="F3" s="76" t="s">
        <v>1513</v>
      </c>
      <c r="G3" s="76" t="s">
        <v>1514</v>
      </c>
      <c r="H3" s="77" t="s">
        <v>1515</v>
      </c>
    </row>
    <row r="4" spans="1:8" hidden="1" x14ac:dyDescent="0.3">
      <c r="A4" s="79">
        <v>110505</v>
      </c>
      <c r="B4" s="80" t="s">
        <v>1516</v>
      </c>
      <c r="C4" s="81" t="s">
        <v>1517</v>
      </c>
      <c r="D4" s="82">
        <v>0</v>
      </c>
      <c r="E4" s="83">
        <v>0</v>
      </c>
      <c r="F4" s="84">
        <f>VLOOKUP(A4,'26.1. cuc'!$A$2:$C$2088,3,FALSE)</f>
        <v>0</v>
      </c>
      <c r="G4" s="84">
        <f t="shared" ref="G4:G35" si="0">IF($G$2="CAYC",+D4*F4,+E4*F4)</f>
        <v>0</v>
      </c>
      <c r="H4" s="85"/>
    </row>
    <row r="5" spans="1:8" x14ac:dyDescent="0.3">
      <c r="A5" s="79">
        <v>110510</v>
      </c>
      <c r="B5" s="80" t="s">
        <v>1518</v>
      </c>
      <c r="C5" s="81" t="s">
        <v>1517</v>
      </c>
      <c r="D5" s="82">
        <v>0</v>
      </c>
      <c r="E5" s="83">
        <v>0</v>
      </c>
      <c r="F5" s="84">
        <f>VLOOKUP(A5,'26.1. cuc'!$A$2:$C$2088,3,FALSE)</f>
        <v>14536419</v>
      </c>
      <c r="G5" s="84">
        <f t="shared" si="0"/>
        <v>0</v>
      </c>
      <c r="H5" s="85"/>
    </row>
    <row r="6" spans="1:8" x14ac:dyDescent="0.3">
      <c r="A6" s="79">
        <v>111005</v>
      </c>
      <c r="B6" s="80" t="s">
        <v>1519</v>
      </c>
      <c r="C6" s="81" t="s">
        <v>1517</v>
      </c>
      <c r="D6" s="82">
        <v>0</v>
      </c>
      <c r="E6" s="83">
        <v>0</v>
      </c>
      <c r="F6" s="84">
        <f>VLOOKUP(A6,'26.1. cuc'!$A$2:$C$2088,3,FALSE)</f>
        <v>13887304988.5</v>
      </c>
      <c r="G6" s="84">
        <f t="shared" si="0"/>
        <v>0</v>
      </c>
      <c r="H6" s="85"/>
    </row>
    <row r="7" spans="1:8" hidden="1" x14ac:dyDescent="0.3">
      <c r="A7" s="79">
        <v>111010</v>
      </c>
      <c r="B7" s="80" t="s">
        <v>1520</v>
      </c>
      <c r="C7" s="81" t="s">
        <v>1517</v>
      </c>
      <c r="D7" s="82">
        <v>0</v>
      </c>
      <c r="E7" s="83">
        <v>0</v>
      </c>
      <c r="F7" s="84">
        <f>VLOOKUP(A7,'26.1. cuc'!$A$2:$C$2088,3,FALSE)</f>
        <v>0</v>
      </c>
      <c r="G7" s="84">
        <f t="shared" si="0"/>
        <v>0</v>
      </c>
      <c r="H7" s="85"/>
    </row>
    <row r="8" spans="1:8" hidden="1" x14ac:dyDescent="0.3">
      <c r="A8" s="79">
        <v>111015</v>
      </c>
      <c r="B8" s="80" t="s">
        <v>1521</v>
      </c>
      <c r="C8" s="81" t="s">
        <v>1517</v>
      </c>
      <c r="D8" s="82">
        <v>0</v>
      </c>
      <c r="E8" s="83">
        <v>0</v>
      </c>
      <c r="F8" s="84">
        <f>VLOOKUP(A8,'26.1. cuc'!$A$2:$C$2088,3,FALSE)</f>
        <v>0</v>
      </c>
      <c r="G8" s="84">
        <f t="shared" si="0"/>
        <v>0</v>
      </c>
      <c r="H8" s="85"/>
    </row>
    <row r="9" spans="1:8" hidden="1" x14ac:dyDescent="0.3">
      <c r="A9" s="79">
        <v>111020</v>
      </c>
      <c r="B9" s="80" t="s">
        <v>1522</v>
      </c>
      <c r="C9" s="81" t="s">
        <v>1517</v>
      </c>
      <c r="D9" s="82">
        <v>0</v>
      </c>
      <c r="E9" s="83">
        <v>0</v>
      </c>
      <c r="F9" s="84">
        <f>VLOOKUP(A9,'26.1. cuc'!$A$2:$C$2088,3,FALSE)</f>
        <v>0</v>
      </c>
      <c r="G9" s="84">
        <f t="shared" si="0"/>
        <v>0</v>
      </c>
      <c r="H9" s="85"/>
    </row>
    <row r="10" spans="1:8" hidden="1" x14ac:dyDescent="0.3">
      <c r="A10" s="79">
        <v>111025</v>
      </c>
      <c r="B10" s="80" t="s">
        <v>1523</v>
      </c>
      <c r="C10" s="81" t="s">
        <v>1517</v>
      </c>
      <c r="D10" s="82">
        <v>0</v>
      </c>
      <c r="E10" s="83">
        <v>0</v>
      </c>
      <c r="F10" s="84">
        <f>VLOOKUP(A10,'26.1. cuc'!$A$2:$C$2088,3,FALSE)</f>
        <v>0</v>
      </c>
      <c r="G10" s="84">
        <f t="shared" si="0"/>
        <v>0</v>
      </c>
      <c r="H10" s="85"/>
    </row>
    <row r="11" spans="1:8" hidden="1" x14ac:dyDescent="0.3">
      <c r="A11" s="79">
        <v>111505</v>
      </c>
      <c r="B11" s="80" t="s">
        <v>1524</v>
      </c>
      <c r="C11" s="81" t="s">
        <v>1517</v>
      </c>
      <c r="D11" s="82">
        <v>0</v>
      </c>
      <c r="E11" s="83">
        <v>0</v>
      </c>
      <c r="F11" s="84">
        <f>VLOOKUP(A11,'26.1. cuc'!$A$2:$C$2088,3,FALSE)</f>
        <v>0</v>
      </c>
      <c r="G11" s="84">
        <f t="shared" si="0"/>
        <v>0</v>
      </c>
      <c r="H11" s="85"/>
    </row>
    <row r="12" spans="1:8" x14ac:dyDescent="0.3">
      <c r="A12" s="79">
        <v>111510</v>
      </c>
      <c r="B12" s="80" t="s">
        <v>1525</v>
      </c>
      <c r="C12" s="81" t="s">
        <v>1517</v>
      </c>
      <c r="D12" s="82">
        <v>0</v>
      </c>
      <c r="E12" s="83">
        <v>0</v>
      </c>
      <c r="F12" s="84">
        <f>VLOOKUP(A12,'26.1. cuc'!$A$2:$C$2088,3,FALSE)</f>
        <v>990000000</v>
      </c>
      <c r="G12" s="84">
        <f t="shared" si="0"/>
        <v>0</v>
      </c>
      <c r="H12" s="85"/>
    </row>
    <row r="13" spans="1:8" hidden="1" x14ac:dyDescent="0.3">
      <c r="A13" s="79">
        <v>111515</v>
      </c>
      <c r="B13" s="80" t="s">
        <v>1526</v>
      </c>
      <c r="C13" s="81" t="s">
        <v>1517</v>
      </c>
      <c r="D13" s="82">
        <v>0</v>
      </c>
      <c r="E13" s="83">
        <v>0</v>
      </c>
      <c r="F13" s="84">
        <f>VLOOKUP(A13,'26.1. cuc'!$A$2:$C$2088,3,FALSE)</f>
        <v>0</v>
      </c>
      <c r="G13" s="84">
        <f t="shared" si="0"/>
        <v>0</v>
      </c>
      <c r="H13" s="85"/>
    </row>
    <row r="14" spans="1:8" hidden="1" x14ac:dyDescent="0.3">
      <c r="A14" s="79">
        <v>112001</v>
      </c>
      <c r="B14" s="80" t="s">
        <v>1527</v>
      </c>
      <c r="C14" s="81" t="s">
        <v>1517</v>
      </c>
      <c r="D14" s="82">
        <v>0</v>
      </c>
      <c r="E14" s="83">
        <v>0</v>
      </c>
      <c r="F14" s="84">
        <f>VLOOKUP(A14,'26.1. cuc'!$A$2:$C$2088,3,FALSE)</f>
        <v>0</v>
      </c>
      <c r="G14" s="84">
        <f t="shared" si="0"/>
        <v>0</v>
      </c>
      <c r="H14" s="85"/>
    </row>
    <row r="15" spans="1:8" hidden="1" x14ac:dyDescent="0.3">
      <c r="A15" s="86">
        <v>112003</v>
      </c>
      <c r="B15" s="87" t="s">
        <v>1528</v>
      </c>
      <c r="C15" s="81" t="s">
        <v>1517</v>
      </c>
      <c r="D15" s="88">
        <v>0</v>
      </c>
      <c r="E15" s="88">
        <v>0</v>
      </c>
      <c r="F15" s="84">
        <f>VLOOKUP(A15,'26.1. cuc'!$A$2:$C$2088,3,FALSE)</f>
        <v>0</v>
      </c>
      <c r="G15" s="84">
        <f t="shared" si="0"/>
        <v>0</v>
      </c>
      <c r="H15" s="85"/>
    </row>
    <row r="16" spans="1:8" hidden="1" x14ac:dyDescent="0.3">
      <c r="A16" s="86">
        <v>112005</v>
      </c>
      <c r="B16" s="87" t="s">
        <v>1529</v>
      </c>
      <c r="C16" s="81" t="s">
        <v>1517</v>
      </c>
      <c r="D16" s="88">
        <v>0</v>
      </c>
      <c r="E16" s="88">
        <v>0</v>
      </c>
      <c r="F16" s="84">
        <f>VLOOKUP(A16,'26.1. cuc'!$A$2:$C$2088,3,FALSE)</f>
        <v>0</v>
      </c>
      <c r="G16" s="84">
        <f t="shared" si="0"/>
        <v>0</v>
      </c>
      <c r="H16" s="85"/>
    </row>
    <row r="17" spans="1:8" hidden="1" x14ac:dyDescent="0.3">
      <c r="A17" s="86">
        <v>112006</v>
      </c>
      <c r="B17" s="87" t="s">
        <v>1530</v>
      </c>
      <c r="C17" s="81" t="s">
        <v>1517</v>
      </c>
      <c r="D17" s="88">
        <v>0</v>
      </c>
      <c r="E17" s="88">
        <v>0</v>
      </c>
      <c r="F17" s="84">
        <f>VLOOKUP(A17,'26.1. cuc'!$A$2:$C$2088,3,FALSE)</f>
        <v>0</v>
      </c>
      <c r="G17" s="84">
        <f t="shared" si="0"/>
        <v>0</v>
      </c>
      <c r="H17" s="85"/>
    </row>
    <row r="18" spans="1:8" hidden="1" x14ac:dyDescent="0.3">
      <c r="A18" s="79">
        <v>112007</v>
      </c>
      <c r="B18" s="80" t="s">
        <v>1531</v>
      </c>
      <c r="C18" s="81" t="s">
        <v>1517</v>
      </c>
      <c r="D18" s="82">
        <v>0</v>
      </c>
      <c r="E18" s="83">
        <v>0</v>
      </c>
      <c r="F18" s="84">
        <f>VLOOKUP(A18,'26.1. cuc'!$A$2:$C$2088,3,FALSE)</f>
        <v>0</v>
      </c>
      <c r="G18" s="84">
        <f t="shared" si="0"/>
        <v>0</v>
      </c>
      <c r="H18" s="85"/>
    </row>
    <row r="19" spans="1:8" hidden="1" x14ac:dyDescent="0.3">
      <c r="A19" s="79">
        <v>112008</v>
      </c>
      <c r="B19" s="80" t="s">
        <v>1532</v>
      </c>
      <c r="C19" s="81" t="s">
        <v>1517</v>
      </c>
      <c r="D19" s="82">
        <v>0</v>
      </c>
      <c r="E19" s="83">
        <v>0</v>
      </c>
      <c r="F19" s="84">
        <f>VLOOKUP(A19,'26.1. cuc'!$A$2:$C$2088,3,FALSE)</f>
        <v>0</v>
      </c>
      <c r="G19" s="84">
        <f t="shared" si="0"/>
        <v>0</v>
      </c>
      <c r="H19" s="85"/>
    </row>
    <row r="20" spans="1:8" hidden="1" x14ac:dyDescent="0.3">
      <c r="A20" s="79">
        <v>112010</v>
      </c>
      <c r="B20" s="80" t="s">
        <v>1533</v>
      </c>
      <c r="C20" s="81" t="s">
        <v>1517</v>
      </c>
      <c r="D20" s="82">
        <v>0</v>
      </c>
      <c r="E20" s="83">
        <v>0</v>
      </c>
      <c r="F20" s="84">
        <f>VLOOKUP(A20,'26.1. cuc'!$A$2:$C$2088,3,FALSE)</f>
        <v>0</v>
      </c>
      <c r="G20" s="84">
        <f t="shared" si="0"/>
        <v>0</v>
      </c>
      <c r="H20" s="85"/>
    </row>
    <row r="21" spans="1:8" hidden="1" x14ac:dyDescent="0.3">
      <c r="A21" s="79">
        <v>112015</v>
      </c>
      <c r="B21" s="80" t="s">
        <v>1534</v>
      </c>
      <c r="C21" s="81" t="s">
        <v>1517</v>
      </c>
      <c r="D21" s="82">
        <v>0</v>
      </c>
      <c r="E21" s="83">
        <v>0</v>
      </c>
      <c r="F21" s="84">
        <f>VLOOKUP(A21,'26.1. cuc'!$A$2:$C$2088,3,FALSE)</f>
        <v>0</v>
      </c>
      <c r="G21" s="84">
        <f t="shared" si="0"/>
        <v>0</v>
      </c>
      <c r="H21" s="85"/>
    </row>
    <row r="22" spans="1:8" hidden="1" x14ac:dyDescent="0.3">
      <c r="A22" s="79">
        <v>112020</v>
      </c>
      <c r="B22" s="80" t="s">
        <v>1535</v>
      </c>
      <c r="C22" s="81" t="s">
        <v>1517</v>
      </c>
      <c r="D22" s="82">
        <v>0</v>
      </c>
      <c r="E22" s="83">
        <v>0</v>
      </c>
      <c r="F22" s="84">
        <f>VLOOKUP(A22,'26.1. cuc'!$A$2:$C$2088,3,FALSE)</f>
        <v>0</v>
      </c>
      <c r="G22" s="84">
        <f t="shared" si="0"/>
        <v>0</v>
      </c>
      <c r="H22" s="85"/>
    </row>
    <row r="23" spans="1:8" hidden="1" x14ac:dyDescent="0.3">
      <c r="A23" s="79">
        <v>112025</v>
      </c>
      <c r="B23" s="80" t="s">
        <v>1536</v>
      </c>
      <c r="C23" s="81" t="s">
        <v>1517</v>
      </c>
      <c r="D23" s="82">
        <v>0</v>
      </c>
      <c r="E23" s="83">
        <v>0</v>
      </c>
      <c r="F23" s="84">
        <f>VLOOKUP(A23,'26.1. cuc'!$A$2:$C$2088,3,FALSE)</f>
        <v>0</v>
      </c>
      <c r="G23" s="84">
        <f t="shared" si="0"/>
        <v>0</v>
      </c>
      <c r="H23" s="85"/>
    </row>
    <row r="24" spans="1:8" hidden="1" x14ac:dyDescent="0.3">
      <c r="A24" s="79">
        <v>112030</v>
      </c>
      <c r="B24" s="80" t="s">
        <v>1537</v>
      </c>
      <c r="C24" s="81" t="s">
        <v>1517</v>
      </c>
      <c r="D24" s="82">
        <v>0</v>
      </c>
      <c r="E24" s="83">
        <v>0</v>
      </c>
      <c r="F24" s="84">
        <f>VLOOKUP(A24,'26.1. cuc'!$A$2:$C$2088,3,FALSE)</f>
        <v>0</v>
      </c>
      <c r="G24" s="84">
        <f t="shared" si="0"/>
        <v>0</v>
      </c>
      <c r="H24" s="85"/>
    </row>
    <row r="25" spans="1:8" hidden="1" x14ac:dyDescent="0.3">
      <c r="A25" s="79">
        <v>112035</v>
      </c>
      <c r="B25" s="80" t="s">
        <v>1538</v>
      </c>
      <c r="C25" s="81" t="s">
        <v>1517</v>
      </c>
      <c r="D25" s="82">
        <v>0</v>
      </c>
      <c r="E25" s="83">
        <v>0</v>
      </c>
      <c r="F25" s="84">
        <f>VLOOKUP(A25,'26.1. cuc'!$A$2:$C$2088,3,FALSE)</f>
        <v>0</v>
      </c>
      <c r="G25" s="84">
        <f t="shared" si="0"/>
        <v>0</v>
      </c>
      <c r="H25" s="85"/>
    </row>
    <row r="26" spans="1:8" hidden="1" x14ac:dyDescent="0.3">
      <c r="A26" s="79">
        <v>112040</v>
      </c>
      <c r="B26" s="80" t="s">
        <v>1539</v>
      </c>
      <c r="C26" s="81" t="s">
        <v>1517</v>
      </c>
      <c r="D26" s="82">
        <v>0</v>
      </c>
      <c r="E26" s="83">
        <v>0</v>
      </c>
      <c r="F26" s="84">
        <f>VLOOKUP(A26,'26.1. cuc'!$A$2:$C$2088,3,FALSE)</f>
        <v>0</v>
      </c>
      <c r="G26" s="84">
        <f t="shared" si="0"/>
        <v>0</v>
      </c>
      <c r="H26" s="85"/>
    </row>
    <row r="27" spans="1:8" hidden="1" x14ac:dyDescent="0.3">
      <c r="A27" s="86">
        <v>122801</v>
      </c>
      <c r="B27" s="87" t="s">
        <v>1540</v>
      </c>
      <c r="C27" s="81" t="s">
        <v>1517</v>
      </c>
      <c r="D27" s="88">
        <v>0</v>
      </c>
      <c r="E27" s="88">
        <v>0</v>
      </c>
      <c r="F27" s="84">
        <f>VLOOKUP(A27,'26.1. cuc'!$A$2:$C$2088,3,FALSE)</f>
        <v>0</v>
      </c>
      <c r="G27" s="84">
        <f t="shared" si="0"/>
        <v>0</v>
      </c>
      <c r="H27" s="85"/>
    </row>
    <row r="28" spans="1:8" hidden="1" x14ac:dyDescent="0.3">
      <c r="A28" s="86">
        <v>122802</v>
      </c>
      <c r="B28" s="87" t="s">
        <v>1541</v>
      </c>
      <c r="C28" s="81" t="s">
        <v>1517</v>
      </c>
      <c r="D28" s="88">
        <v>0</v>
      </c>
      <c r="E28" s="88">
        <v>0</v>
      </c>
      <c r="F28" s="84">
        <f>VLOOKUP(A28,'26.1. cuc'!$A$2:$C$2088,3,FALSE)</f>
        <v>0</v>
      </c>
      <c r="G28" s="84">
        <f t="shared" si="0"/>
        <v>0</v>
      </c>
      <c r="H28" s="85"/>
    </row>
    <row r="29" spans="1:8" hidden="1" x14ac:dyDescent="0.3">
      <c r="A29" s="86">
        <v>122806</v>
      </c>
      <c r="B29" s="87" t="s">
        <v>1542</v>
      </c>
      <c r="C29" s="81" t="s">
        <v>1517</v>
      </c>
      <c r="D29" s="88">
        <v>0</v>
      </c>
      <c r="E29" s="88">
        <v>0</v>
      </c>
      <c r="F29" s="84">
        <f>VLOOKUP(A29,'26.1. cuc'!$A$2:$C$2088,3,FALSE)</f>
        <v>0</v>
      </c>
      <c r="G29" s="84">
        <f t="shared" si="0"/>
        <v>0</v>
      </c>
      <c r="H29" s="85"/>
    </row>
    <row r="30" spans="1:8" hidden="1" x14ac:dyDescent="0.3">
      <c r="A30" s="86">
        <v>123016</v>
      </c>
      <c r="B30" s="87" t="s">
        <v>1543</v>
      </c>
      <c r="C30" s="81" t="s">
        <v>1517</v>
      </c>
      <c r="D30" s="88">
        <v>0</v>
      </c>
      <c r="E30" s="88">
        <v>0</v>
      </c>
      <c r="F30" s="84">
        <f>VLOOKUP(A30,'26.1. cuc'!$A$2:$C$2088,3,FALSE)</f>
        <v>0</v>
      </c>
      <c r="G30" s="84">
        <f t="shared" si="0"/>
        <v>0</v>
      </c>
      <c r="H30" s="85"/>
    </row>
    <row r="31" spans="1:8" hidden="1" x14ac:dyDescent="0.3">
      <c r="A31" s="86">
        <v>193505</v>
      </c>
      <c r="B31" s="87" t="s">
        <v>1544</v>
      </c>
      <c r="C31" s="81" t="s">
        <v>1517</v>
      </c>
      <c r="D31" s="88">
        <v>0</v>
      </c>
      <c r="E31" s="88">
        <v>0</v>
      </c>
      <c r="F31" s="84">
        <f>VLOOKUP(A31,'26.1. cuc'!$A$2:$C$2088,3,FALSE)</f>
        <v>0</v>
      </c>
      <c r="G31" s="84">
        <f t="shared" si="0"/>
        <v>0</v>
      </c>
      <c r="H31" s="85"/>
    </row>
    <row r="32" spans="1:8" hidden="1" x14ac:dyDescent="0.3">
      <c r="A32" s="86">
        <v>194005</v>
      </c>
      <c r="B32" s="87" t="s">
        <v>1544</v>
      </c>
      <c r="C32" s="81" t="s">
        <v>1517</v>
      </c>
      <c r="D32" s="88">
        <v>0</v>
      </c>
      <c r="E32" s="88">
        <v>0</v>
      </c>
      <c r="F32" s="84">
        <f>VLOOKUP(A32,'26.1. cuc'!$A$2:$C$2088,3,FALSE)</f>
        <v>0</v>
      </c>
      <c r="G32" s="84">
        <f t="shared" si="0"/>
        <v>0</v>
      </c>
      <c r="H32" s="85"/>
    </row>
    <row r="33" spans="1:8" hidden="1" x14ac:dyDescent="0.3">
      <c r="A33" s="86">
        <v>194505</v>
      </c>
      <c r="B33" s="87" t="s">
        <v>1544</v>
      </c>
      <c r="C33" s="81" t="s">
        <v>1517</v>
      </c>
      <c r="D33" s="88">
        <v>0</v>
      </c>
      <c r="E33" s="88">
        <v>0</v>
      </c>
      <c r="F33" s="84">
        <f>VLOOKUP(A33,'26.1. cuc'!$A$2:$C$2088,3,FALSE)</f>
        <v>0</v>
      </c>
      <c r="G33" s="84">
        <f t="shared" si="0"/>
        <v>0</v>
      </c>
      <c r="H33" s="85"/>
    </row>
    <row r="34" spans="1:8" hidden="1" x14ac:dyDescent="0.3">
      <c r="A34" s="86">
        <v>120305</v>
      </c>
      <c r="B34" s="87" t="s">
        <v>1545</v>
      </c>
      <c r="C34" s="89" t="s">
        <v>1546</v>
      </c>
      <c r="D34" s="88">
        <v>0.2</v>
      </c>
      <c r="E34" s="88">
        <v>0.2</v>
      </c>
      <c r="F34" s="84">
        <f>VLOOKUP(A34,'26.1. cuc'!$A$2:$C$2088,3,FALSE)</f>
        <v>0</v>
      </c>
      <c r="G34" s="84">
        <f t="shared" si="0"/>
        <v>0</v>
      </c>
      <c r="H34" s="90"/>
    </row>
    <row r="35" spans="1:8" hidden="1" x14ac:dyDescent="0.3">
      <c r="A35" s="86">
        <v>120310</v>
      </c>
      <c r="B35" s="87" t="s">
        <v>1547</v>
      </c>
      <c r="C35" s="89" t="s">
        <v>1546</v>
      </c>
      <c r="D35" s="88">
        <v>0.2</v>
      </c>
      <c r="E35" s="88">
        <v>0.2</v>
      </c>
      <c r="F35" s="84">
        <f>VLOOKUP(A35,'26.1. cuc'!$A$2:$C$2088,3,FALSE)</f>
        <v>0</v>
      </c>
      <c r="G35" s="84">
        <f t="shared" si="0"/>
        <v>0</v>
      </c>
      <c r="H35" s="90"/>
    </row>
    <row r="36" spans="1:8" hidden="1" x14ac:dyDescent="0.3">
      <c r="A36" s="86">
        <v>120315</v>
      </c>
      <c r="B36" s="87" t="s">
        <v>1528</v>
      </c>
      <c r="C36" s="89" t="s">
        <v>1546</v>
      </c>
      <c r="D36" s="88">
        <v>0.2</v>
      </c>
      <c r="E36" s="88">
        <v>0.2</v>
      </c>
      <c r="F36" s="84">
        <f>VLOOKUP(A36,'26.1. cuc'!$A$2:$C$2088,3,FALSE)</f>
        <v>0</v>
      </c>
      <c r="G36" s="84">
        <f t="shared" ref="G36:G58" si="1">IF($G$2="CAYC",+D36*F36,+E36*F36)</f>
        <v>0</v>
      </c>
      <c r="H36" s="378" t="s">
        <v>1548</v>
      </c>
    </row>
    <row r="37" spans="1:8" hidden="1" x14ac:dyDescent="0.3">
      <c r="A37" s="86">
        <v>120320</v>
      </c>
      <c r="B37" s="87" t="s">
        <v>1530</v>
      </c>
      <c r="C37" s="89" t="s">
        <v>1546</v>
      </c>
      <c r="D37" s="91"/>
      <c r="E37" s="91"/>
      <c r="F37" s="84">
        <f>VLOOKUP(A37,'26.1. cuc'!$A$2:$C$2088,3,FALSE)</f>
        <v>0</v>
      </c>
      <c r="G37" s="84">
        <f t="shared" si="1"/>
        <v>0</v>
      </c>
      <c r="H37" s="379"/>
    </row>
    <row r="38" spans="1:8" hidden="1" x14ac:dyDescent="0.3">
      <c r="A38" s="86">
        <v>122803</v>
      </c>
      <c r="B38" s="87" t="s">
        <v>1549</v>
      </c>
      <c r="C38" s="89" t="s">
        <v>1546</v>
      </c>
      <c r="D38" s="88">
        <v>0.2</v>
      </c>
      <c r="E38" s="88">
        <v>0.2</v>
      </c>
      <c r="F38" s="84">
        <f>VLOOKUP(A38,'26.1. cuc'!$A$2:$C$2088,3,FALSE)</f>
        <v>0</v>
      </c>
      <c r="G38" s="84">
        <f t="shared" si="1"/>
        <v>0</v>
      </c>
      <c r="H38" s="90"/>
    </row>
    <row r="39" spans="1:8" hidden="1" x14ac:dyDescent="0.3">
      <c r="A39" s="86">
        <v>122804</v>
      </c>
      <c r="B39" s="87" t="s">
        <v>1550</v>
      </c>
      <c r="C39" s="89" t="s">
        <v>1546</v>
      </c>
      <c r="D39" s="88">
        <v>0.2</v>
      </c>
      <c r="E39" s="88">
        <v>0.2</v>
      </c>
      <c r="F39" s="84">
        <f>VLOOKUP(A39,'26.1. cuc'!$A$2:$C$2088,3,FALSE)</f>
        <v>0</v>
      </c>
      <c r="G39" s="84">
        <f t="shared" si="1"/>
        <v>0</v>
      </c>
      <c r="H39" s="90"/>
    </row>
    <row r="40" spans="1:8" hidden="1" x14ac:dyDescent="0.3">
      <c r="A40" s="86">
        <v>122805</v>
      </c>
      <c r="B40" s="87" t="s">
        <v>1551</v>
      </c>
      <c r="C40" s="89" t="s">
        <v>1546</v>
      </c>
      <c r="D40" s="88">
        <v>0.2</v>
      </c>
      <c r="E40" s="88">
        <v>0.2</v>
      </c>
      <c r="F40" s="84">
        <f>VLOOKUP(A40,'26.1. cuc'!$A$2:$C$2088,3,FALSE)</f>
        <v>0</v>
      </c>
      <c r="G40" s="84">
        <f t="shared" si="1"/>
        <v>0</v>
      </c>
      <c r="H40" s="90"/>
    </row>
    <row r="41" spans="1:8" hidden="1" x14ac:dyDescent="0.3">
      <c r="A41" s="86">
        <v>122807</v>
      </c>
      <c r="B41" s="87" t="s">
        <v>1552</v>
      </c>
      <c r="C41" s="89" t="s">
        <v>1546</v>
      </c>
      <c r="D41" s="88">
        <v>0.2</v>
      </c>
      <c r="E41" s="88">
        <v>0.2</v>
      </c>
      <c r="F41" s="84">
        <f>VLOOKUP(A41,'26.1. cuc'!$A$2:$C$2088,3,FALSE)</f>
        <v>0</v>
      </c>
      <c r="G41" s="84">
        <f t="shared" si="1"/>
        <v>0</v>
      </c>
      <c r="H41" s="90"/>
    </row>
    <row r="42" spans="1:8" hidden="1" x14ac:dyDescent="0.3">
      <c r="A42" s="86">
        <v>122808</v>
      </c>
      <c r="B42" s="87" t="s">
        <v>1553</v>
      </c>
      <c r="C42" s="89" t="s">
        <v>1546</v>
      </c>
      <c r="D42" s="88">
        <v>0.2</v>
      </c>
      <c r="E42" s="88">
        <v>0.2</v>
      </c>
      <c r="F42" s="84">
        <f>VLOOKUP(A42,'26.1. cuc'!$A$2:$C$2088,3,FALSE)</f>
        <v>0</v>
      </c>
      <c r="G42" s="84">
        <f t="shared" si="1"/>
        <v>0</v>
      </c>
      <c r="H42" s="90"/>
    </row>
    <row r="43" spans="1:8" ht="39" hidden="1" x14ac:dyDescent="0.3">
      <c r="A43" s="86">
        <v>122811</v>
      </c>
      <c r="B43" s="87" t="s">
        <v>1554</v>
      </c>
      <c r="C43" s="89" t="s">
        <v>1546</v>
      </c>
      <c r="D43" s="88">
        <v>0.2</v>
      </c>
      <c r="E43" s="88">
        <v>0.2</v>
      </c>
      <c r="F43" s="84">
        <f>VLOOKUP(A43,'26.1. cuc'!$A$2:$C$2088,3,FALSE)</f>
        <v>0</v>
      </c>
      <c r="G43" s="84">
        <f t="shared" si="1"/>
        <v>0</v>
      </c>
      <c r="H43" s="90" t="s">
        <v>1555</v>
      </c>
    </row>
    <row r="44" spans="1:8" hidden="1" x14ac:dyDescent="0.3">
      <c r="A44" s="86">
        <v>122815</v>
      </c>
      <c r="B44" s="87" t="s">
        <v>1556</v>
      </c>
      <c r="C44" s="89" t="s">
        <v>1546</v>
      </c>
      <c r="D44" s="88">
        <v>0.2</v>
      </c>
      <c r="E44" s="88">
        <v>0.2</v>
      </c>
      <c r="F44" s="84">
        <f>VLOOKUP(A44,'26.1. cuc'!$A$2:$C$2088,3,FALSE)</f>
        <v>0</v>
      </c>
      <c r="G44" s="84">
        <f t="shared" si="1"/>
        <v>0</v>
      </c>
      <c r="H44" s="92"/>
    </row>
    <row r="45" spans="1:8" hidden="1" x14ac:dyDescent="0.3">
      <c r="A45" s="86">
        <v>122816</v>
      </c>
      <c r="B45" s="87" t="s">
        <v>1557</v>
      </c>
      <c r="C45" s="89" t="s">
        <v>1546</v>
      </c>
      <c r="D45" s="88">
        <v>0.2</v>
      </c>
      <c r="E45" s="88">
        <v>0.2</v>
      </c>
      <c r="F45" s="84">
        <f>VLOOKUP(A45,'26.1. cuc'!$A$2:$C$2088,3,FALSE)</f>
        <v>0</v>
      </c>
      <c r="G45" s="84">
        <f t="shared" si="1"/>
        <v>0</v>
      </c>
      <c r="H45" s="90"/>
    </row>
    <row r="46" spans="1:8" hidden="1" x14ac:dyDescent="0.3">
      <c r="A46" s="86">
        <v>122818</v>
      </c>
      <c r="B46" s="87" t="s">
        <v>1558</v>
      </c>
      <c r="C46" s="89" t="s">
        <v>1546</v>
      </c>
      <c r="D46" s="88">
        <v>0.2</v>
      </c>
      <c r="E46" s="88">
        <v>0.2</v>
      </c>
      <c r="F46" s="84">
        <f>VLOOKUP(A46,'26.1. cuc'!$A$2:$C$2088,3,FALSE)</f>
        <v>0</v>
      </c>
      <c r="G46" s="84">
        <f t="shared" si="1"/>
        <v>0</v>
      </c>
      <c r="H46" s="90"/>
    </row>
    <row r="47" spans="1:8" hidden="1" x14ac:dyDescent="0.3">
      <c r="A47" s="86">
        <v>123005</v>
      </c>
      <c r="B47" s="87" t="s">
        <v>1559</v>
      </c>
      <c r="C47" s="89" t="s">
        <v>1546</v>
      </c>
      <c r="D47" s="91"/>
      <c r="E47" s="91"/>
      <c r="F47" s="84">
        <f>VLOOKUP(A47,'26.1. cuc'!$A$2:$C$2088,3,FALSE)</f>
        <v>0</v>
      </c>
      <c r="G47" s="84">
        <f t="shared" si="1"/>
        <v>0</v>
      </c>
      <c r="H47" s="378" t="s">
        <v>1560</v>
      </c>
    </row>
    <row r="48" spans="1:8" hidden="1" x14ac:dyDescent="0.3">
      <c r="A48" s="86">
        <v>123006</v>
      </c>
      <c r="B48" s="87" t="s">
        <v>1561</v>
      </c>
      <c r="C48" s="89" t="s">
        <v>1546</v>
      </c>
      <c r="D48" s="91"/>
      <c r="E48" s="91"/>
      <c r="F48" s="84">
        <f>VLOOKUP(A48,'26.1. cuc'!$A$2:$C$2088,3,FALSE)</f>
        <v>0</v>
      </c>
      <c r="G48" s="84">
        <f t="shared" si="1"/>
        <v>0</v>
      </c>
      <c r="H48" s="380"/>
    </row>
    <row r="49" spans="1:8" hidden="1" x14ac:dyDescent="0.3">
      <c r="A49" s="86">
        <v>123007</v>
      </c>
      <c r="B49" s="87" t="s">
        <v>1562</v>
      </c>
      <c r="C49" s="89" t="s">
        <v>1546</v>
      </c>
      <c r="D49" s="91"/>
      <c r="E49" s="91"/>
      <c r="F49" s="84">
        <f>VLOOKUP(A49,'26.1. cuc'!$A$2:$C$2088,3,FALSE)</f>
        <v>0</v>
      </c>
      <c r="G49" s="84">
        <f t="shared" si="1"/>
        <v>0</v>
      </c>
      <c r="H49" s="379"/>
    </row>
    <row r="50" spans="1:8" hidden="1" x14ac:dyDescent="0.3">
      <c r="A50" s="86">
        <v>123010</v>
      </c>
      <c r="B50" s="87" t="s">
        <v>1563</v>
      </c>
      <c r="C50" s="89" t="s">
        <v>1546</v>
      </c>
      <c r="D50" s="91"/>
      <c r="E50" s="91"/>
      <c r="F50" s="84">
        <f>VLOOKUP(A50,'26.1. cuc'!$A$2:$C$2088,3,FALSE)</f>
        <v>0</v>
      </c>
      <c r="G50" s="84">
        <f t="shared" si="1"/>
        <v>0</v>
      </c>
      <c r="H50" s="378" t="s">
        <v>1560</v>
      </c>
    </row>
    <row r="51" spans="1:8" hidden="1" x14ac:dyDescent="0.3">
      <c r="A51" s="86">
        <v>123011</v>
      </c>
      <c r="B51" s="87" t="s">
        <v>1564</v>
      </c>
      <c r="C51" s="89" t="s">
        <v>1546</v>
      </c>
      <c r="D51" s="91"/>
      <c r="E51" s="91"/>
      <c r="F51" s="84">
        <f>VLOOKUP(A51,'26.1. cuc'!$A$2:$C$2088,3,FALSE)</f>
        <v>0</v>
      </c>
      <c r="G51" s="84">
        <f t="shared" si="1"/>
        <v>0</v>
      </c>
      <c r="H51" s="380"/>
    </row>
    <row r="52" spans="1:8" hidden="1" x14ac:dyDescent="0.3">
      <c r="A52" s="86">
        <v>123012</v>
      </c>
      <c r="B52" s="87" t="s">
        <v>1565</v>
      </c>
      <c r="C52" s="89" t="s">
        <v>1546</v>
      </c>
      <c r="D52" s="91"/>
      <c r="E52" s="91"/>
      <c r="F52" s="84">
        <f>VLOOKUP(A52,'26.1. cuc'!$A$2:$C$2088,3,FALSE)</f>
        <v>0</v>
      </c>
      <c r="G52" s="84">
        <f t="shared" si="1"/>
        <v>0</v>
      </c>
      <c r="H52" s="380"/>
    </row>
    <row r="53" spans="1:8" hidden="1" x14ac:dyDescent="0.3">
      <c r="A53" s="86">
        <v>123013</v>
      </c>
      <c r="B53" s="87" t="s">
        <v>1566</v>
      </c>
      <c r="C53" s="89" t="s">
        <v>1546</v>
      </c>
      <c r="D53" s="91"/>
      <c r="E53" s="91"/>
      <c r="F53" s="84">
        <f>VLOOKUP(A53,'26.1. cuc'!$A$2:$C$2088,3,FALSE)</f>
        <v>0</v>
      </c>
      <c r="G53" s="84">
        <f t="shared" si="1"/>
        <v>0</v>
      </c>
      <c r="H53" s="380"/>
    </row>
    <row r="54" spans="1:8" hidden="1" x14ac:dyDescent="0.3">
      <c r="A54" s="86">
        <v>123014</v>
      </c>
      <c r="B54" s="87" t="s">
        <v>1567</v>
      </c>
      <c r="C54" s="89" t="s">
        <v>1546</v>
      </c>
      <c r="D54" s="91"/>
      <c r="E54" s="91"/>
      <c r="F54" s="84">
        <f>VLOOKUP(A54,'26.1. cuc'!$A$2:$C$2088,3,FALSE)</f>
        <v>0</v>
      </c>
      <c r="G54" s="84">
        <f t="shared" si="1"/>
        <v>0</v>
      </c>
      <c r="H54" s="380"/>
    </row>
    <row r="55" spans="1:8" hidden="1" x14ac:dyDescent="0.3">
      <c r="A55" s="86">
        <v>123015</v>
      </c>
      <c r="B55" s="87" t="s">
        <v>1568</v>
      </c>
      <c r="C55" s="89" t="s">
        <v>1546</v>
      </c>
      <c r="D55" s="91"/>
      <c r="E55" s="91"/>
      <c r="F55" s="84">
        <f>VLOOKUP(A55,'26.1. cuc'!$A$2:$C$2088,3,FALSE)</f>
        <v>0</v>
      </c>
      <c r="G55" s="84">
        <f t="shared" si="1"/>
        <v>0</v>
      </c>
      <c r="H55" s="379"/>
    </row>
    <row r="56" spans="1:8" hidden="1" x14ac:dyDescent="0.3">
      <c r="A56" s="86">
        <v>120330</v>
      </c>
      <c r="B56" s="87" t="s">
        <v>1569</v>
      </c>
      <c r="C56" s="89" t="s">
        <v>1570</v>
      </c>
      <c r="D56" s="88">
        <v>0.5</v>
      </c>
      <c r="E56" s="88">
        <v>0.5</v>
      </c>
      <c r="F56" s="84">
        <f>VLOOKUP(A56,'26.1. cuc'!$A$2:$C$2088,3,FALSE)</f>
        <v>0</v>
      </c>
      <c r="G56" s="84">
        <f t="shared" si="1"/>
        <v>0</v>
      </c>
      <c r="H56" s="90"/>
    </row>
    <row r="57" spans="1:8" hidden="1" x14ac:dyDescent="0.3">
      <c r="A57" s="86">
        <v>122809</v>
      </c>
      <c r="B57" s="87" t="s">
        <v>1571</v>
      </c>
      <c r="C57" s="89" t="s">
        <v>1570</v>
      </c>
      <c r="D57" s="88">
        <v>0.5</v>
      </c>
      <c r="E57" s="88">
        <v>0.5</v>
      </c>
      <c r="F57" s="84">
        <f>VLOOKUP(A57,'26.1. cuc'!$A$2:$C$2088,3,FALSE)</f>
        <v>0</v>
      </c>
      <c r="G57" s="84">
        <f t="shared" si="1"/>
        <v>0</v>
      </c>
      <c r="H57" s="90"/>
    </row>
    <row r="58" spans="1:8" hidden="1" x14ac:dyDescent="0.3">
      <c r="A58" s="86">
        <v>122810</v>
      </c>
      <c r="B58" s="87" t="s">
        <v>1572</v>
      </c>
      <c r="C58" s="89" t="s">
        <v>1570</v>
      </c>
      <c r="D58" s="88">
        <v>0.5</v>
      </c>
      <c r="E58" s="88">
        <v>0.5</v>
      </c>
      <c r="F58" s="84">
        <f>VLOOKUP(A58,'26.1. cuc'!$A$2:$C$2088,3,FALSE)</f>
        <v>0</v>
      </c>
      <c r="G58" s="84">
        <f t="shared" si="1"/>
        <v>0</v>
      </c>
      <c r="H58" s="90"/>
    </row>
    <row r="59" spans="1:8" hidden="1" x14ac:dyDescent="0.3">
      <c r="A59" s="86">
        <v>140405</v>
      </c>
      <c r="B59" s="87" t="s">
        <v>1573</v>
      </c>
      <c r="C59" s="89" t="s">
        <v>1570</v>
      </c>
      <c r="D59" s="88">
        <v>0.5</v>
      </c>
      <c r="E59" s="88">
        <v>0.5</v>
      </c>
      <c r="F59" s="84">
        <f>VLOOKUP(A59,'26.1. cuc'!$A$2:$C$2088,3,FALSE)</f>
        <v>0</v>
      </c>
      <c r="G59" s="159">
        <f>IFERROR(VLOOKUP(A59,#REF!,2,FALSE)*E59,0)</f>
        <v>0</v>
      </c>
      <c r="H59" s="381" t="s">
        <v>1574</v>
      </c>
    </row>
    <row r="60" spans="1:8" hidden="1" x14ac:dyDescent="0.3">
      <c r="A60" s="86">
        <v>140410</v>
      </c>
      <c r="B60" s="87" t="s">
        <v>1575</v>
      </c>
      <c r="C60" s="89" t="s">
        <v>1570</v>
      </c>
      <c r="D60" s="88">
        <v>0.5</v>
      </c>
      <c r="E60" s="88">
        <v>0.5</v>
      </c>
      <c r="F60" s="84">
        <f>VLOOKUP(A60,'26.1. cuc'!$A$2:$C$2088,3,FALSE)</f>
        <v>0</v>
      </c>
      <c r="G60" s="159">
        <f>IFERROR(VLOOKUP(A60,#REF!,2,FALSE)*E60,0)</f>
        <v>0</v>
      </c>
      <c r="H60" s="382"/>
    </row>
    <row r="61" spans="1:8" hidden="1" x14ac:dyDescent="0.3">
      <c r="A61" s="86">
        <v>140415</v>
      </c>
      <c r="B61" s="87" t="s">
        <v>1576</v>
      </c>
      <c r="C61" s="89" t="s">
        <v>1570</v>
      </c>
      <c r="D61" s="88">
        <v>0.5</v>
      </c>
      <c r="E61" s="88">
        <v>0.5</v>
      </c>
      <c r="F61" s="84">
        <f>VLOOKUP(A61,'26.1. cuc'!$A$2:$C$2088,3,FALSE)</f>
        <v>0</v>
      </c>
      <c r="G61" s="159">
        <f>IFERROR(VLOOKUP(A61,#REF!,2,FALSE)*E61,0)</f>
        <v>0</v>
      </c>
      <c r="H61" s="382"/>
    </row>
    <row r="62" spans="1:8" hidden="1" x14ac:dyDescent="0.3">
      <c r="A62" s="86">
        <v>140420</v>
      </c>
      <c r="B62" s="87" t="s">
        <v>1577</v>
      </c>
      <c r="C62" s="89" t="s">
        <v>1570</v>
      </c>
      <c r="D62" s="88">
        <v>0.5</v>
      </c>
      <c r="E62" s="88">
        <v>0.5</v>
      </c>
      <c r="F62" s="84">
        <f>VLOOKUP(A62,'26.1. cuc'!$A$2:$C$2088,3,FALSE)</f>
        <v>0</v>
      </c>
      <c r="G62" s="159">
        <f>IFERROR(VLOOKUP(A62,#REF!,2,FALSE)*E62,0)</f>
        <v>0</v>
      </c>
      <c r="H62" s="382"/>
    </row>
    <row r="63" spans="1:8" hidden="1" x14ac:dyDescent="0.3">
      <c r="A63" s="86">
        <v>140425</v>
      </c>
      <c r="B63" s="87" t="s">
        <v>1578</v>
      </c>
      <c r="C63" s="89" t="s">
        <v>1570</v>
      </c>
      <c r="D63" s="88">
        <v>0.5</v>
      </c>
      <c r="E63" s="88">
        <v>0.5</v>
      </c>
      <c r="F63" s="84">
        <f>VLOOKUP(A63,'26.1. cuc'!$A$2:$C$2088,3,FALSE)</f>
        <v>0</v>
      </c>
      <c r="G63" s="159">
        <f>IFERROR(VLOOKUP(A63,#REF!,2,FALSE)*E63,0)</f>
        <v>0</v>
      </c>
      <c r="H63" s="382"/>
    </row>
    <row r="64" spans="1:8" hidden="1" x14ac:dyDescent="0.3">
      <c r="A64" s="86">
        <v>140505</v>
      </c>
      <c r="B64" s="87" t="s">
        <v>1573</v>
      </c>
      <c r="C64" s="89" t="s">
        <v>1570</v>
      </c>
      <c r="D64" s="88">
        <v>0.5</v>
      </c>
      <c r="E64" s="88">
        <v>0.5</v>
      </c>
      <c r="F64" s="84">
        <f>VLOOKUP(A64,'26.1. cuc'!$A$2:$C$2088,3,FALSE)</f>
        <v>0</v>
      </c>
      <c r="G64" s="159">
        <f>IFERROR(VLOOKUP(A64,#REF!,2,FALSE)*E64,0)</f>
        <v>0</v>
      </c>
      <c r="H64" s="382"/>
    </row>
    <row r="65" spans="1:8" hidden="1" x14ac:dyDescent="0.3">
      <c r="A65" s="86">
        <v>140510</v>
      </c>
      <c r="B65" s="87" t="s">
        <v>1575</v>
      </c>
      <c r="C65" s="89" t="s">
        <v>1570</v>
      </c>
      <c r="D65" s="88">
        <v>0.5</v>
      </c>
      <c r="E65" s="88">
        <v>0.5</v>
      </c>
      <c r="F65" s="84">
        <f>VLOOKUP(A65,'26.1. cuc'!$A$2:$C$2088,3,FALSE)</f>
        <v>0</v>
      </c>
      <c r="G65" s="159">
        <f>IFERROR(VLOOKUP(A65,#REF!,2,FALSE)*E65,0)</f>
        <v>0</v>
      </c>
      <c r="H65" s="382"/>
    </row>
    <row r="66" spans="1:8" hidden="1" x14ac:dyDescent="0.3">
      <c r="A66" s="86">
        <v>140515</v>
      </c>
      <c r="B66" s="87" t="s">
        <v>1576</v>
      </c>
      <c r="C66" s="89" t="s">
        <v>1570</v>
      </c>
      <c r="D66" s="88">
        <v>0.5</v>
      </c>
      <c r="E66" s="88">
        <v>0.5</v>
      </c>
      <c r="F66" s="84">
        <f>VLOOKUP(A66,'26.1. cuc'!$A$2:$C$2088,3,FALSE)</f>
        <v>0</v>
      </c>
      <c r="G66" s="159">
        <f>IFERROR(VLOOKUP(A66,#REF!,2,FALSE)*E66,0)</f>
        <v>0</v>
      </c>
      <c r="H66" s="382"/>
    </row>
    <row r="67" spans="1:8" hidden="1" x14ac:dyDescent="0.3">
      <c r="A67" s="86">
        <v>140520</v>
      </c>
      <c r="B67" s="87" t="s">
        <v>1577</v>
      </c>
      <c r="C67" s="89" t="s">
        <v>1570</v>
      </c>
      <c r="D67" s="88">
        <v>0.5</v>
      </c>
      <c r="E67" s="88">
        <v>0.5</v>
      </c>
      <c r="F67" s="84">
        <f>VLOOKUP(A67,'26.1. cuc'!$A$2:$C$2088,3,FALSE)</f>
        <v>0</v>
      </c>
      <c r="G67" s="159">
        <f>IFERROR(VLOOKUP(A67,#REF!,2,FALSE)*E67,0)</f>
        <v>0</v>
      </c>
      <c r="H67" s="382"/>
    </row>
    <row r="68" spans="1:8" hidden="1" x14ac:dyDescent="0.3">
      <c r="A68" s="86">
        <v>140525</v>
      </c>
      <c r="B68" s="87" t="s">
        <v>1578</v>
      </c>
      <c r="C68" s="89" t="s">
        <v>1570</v>
      </c>
      <c r="D68" s="88">
        <v>0.5</v>
      </c>
      <c r="E68" s="88">
        <v>0.5</v>
      </c>
      <c r="F68" s="84">
        <f>VLOOKUP(A68,'26.1. cuc'!$A$2:$C$2088,3,FALSE)</f>
        <v>0</v>
      </c>
      <c r="G68" s="159">
        <f>IFERROR(VLOOKUP(A68,#REF!,2,FALSE)*E68,0)</f>
        <v>0</v>
      </c>
      <c r="H68" s="382"/>
    </row>
    <row r="69" spans="1:8" hidden="1" x14ac:dyDescent="0.3">
      <c r="A69" s="86">
        <v>140605</v>
      </c>
      <c r="B69" s="87" t="s">
        <v>1573</v>
      </c>
      <c r="C69" s="89" t="s">
        <v>1570</v>
      </c>
      <c r="D69" s="88">
        <v>0.5</v>
      </c>
      <c r="E69" s="88">
        <v>0.5</v>
      </c>
      <c r="F69" s="84">
        <f>VLOOKUP(A69,'26.1. cuc'!$A$2:$C$2088,3,FALSE)</f>
        <v>0</v>
      </c>
      <c r="G69" s="84">
        <f t="shared" ref="G69:G100" si="2">IF($G$2="CAYC",+D69*F69,+E69*F69)</f>
        <v>0</v>
      </c>
      <c r="H69" s="382"/>
    </row>
    <row r="70" spans="1:8" hidden="1" x14ac:dyDescent="0.3">
      <c r="A70" s="86">
        <v>140610</v>
      </c>
      <c r="B70" s="87" t="s">
        <v>1575</v>
      </c>
      <c r="C70" s="89" t="s">
        <v>1570</v>
      </c>
      <c r="D70" s="88">
        <v>0.5</v>
      </c>
      <c r="E70" s="88">
        <v>0.5</v>
      </c>
      <c r="F70" s="84">
        <f>VLOOKUP(A70,'26.1. cuc'!$A$2:$C$2088,3,FALSE)</f>
        <v>0</v>
      </c>
      <c r="G70" s="84">
        <f t="shared" si="2"/>
        <v>0</v>
      </c>
      <c r="H70" s="382"/>
    </row>
    <row r="71" spans="1:8" hidden="1" x14ac:dyDescent="0.3">
      <c r="A71" s="86">
        <v>140615</v>
      </c>
      <c r="B71" s="87" t="s">
        <v>1576</v>
      </c>
      <c r="C71" s="89" t="s">
        <v>1570</v>
      </c>
      <c r="D71" s="88">
        <v>0.5</v>
      </c>
      <c r="E71" s="88">
        <v>0.5</v>
      </c>
      <c r="F71" s="84">
        <f>VLOOKUP(A71,'26.1. cuc'!$A$2:$C$2088,3,FALSE)</f>
        <v>0</v>
      </c>
      <c r="G71" s="84">
        <f t="shared" si="2"/>
        <v>0</v>
      </c>
      <c r="H71" s="382"/>
    </row>
    <row r="72" spans="1:8" hidden="1" x14ac:dyDescent="0.3">
      <c r="A72" s="86">
        <v>140620</v>
      </c>
      <c r="B72" s="87" t="s">
        <v>1577</v>
      </c>
      <c r="C72" s="89" t="s">
        <v>1570</v>
      </c>
      <c r="D72" s="88">
        <v>0.5</v>
      </c>
      <c r="E72" s="88">
        <v>0.5</v>
      </c>
      <c r="F72" s="84">
        <f>VLOOKUP(A72,'26.1. cuc'!$A$2:$C$2088,3,FALSE)</f>
        <v>0</v>
      </c>
      <c r="G72" s="84">
        <f t="shared" si="2"/>
        <v>0</v>
      </c>
      <c r="H72" s="382"/>
    </row>
    <row r="73" spans="1:8" hidden="1" x14ac:dyDescent="0.3">
      <c r="A73" s="86">
        <v>140625</v>
      </c>
      <c r="B73" s="87" t="s">
        <v>1578</v>
      </c>
      <c r="C73" s="89" t="s">
        <v>1570</v>
      </c>
      <c r="D73" s="88">
        <v>0.5</v>
      </c>
      <c r="E73" s="88">
        <v>0.5</v>
      </c>
      <c r="F73" s="84">
        <f>VLOOKUP(A73,'26.1. cuc'!$A$2:$C$2088,3,FALSE)</f>
        <v>0</v>
      </c>
      <c r="G73" s="84">
        <f t="shared" si="2"/>
        <v>0</v>
      </c>
      <c r="H73" s="382"/>
    </row>
    <row r="74" spans="1:8" hidden="1" x14ac:dyDescent="0.3">
      <c r="A74" s="86">
        <v>140705</v>
      </c>
      <c r="B74" s="87" t="s">
        <v>1573</v>
      </c>
      <c r="C74" s="89" t="s">
        <v>1570</v>
      </c>
      <c r="D74" s="88">
        <v>0.5</v>
      </c>
      <c r="E74" s="88">
        <v>0.5</v>
      </c>
      <c r="F74" s="84">
        <f>VLOOKUP(A74,'26.1. cuc'!$A$2:$C$2088,3,FALSE)</f>
        <v>0</v>
      </c>
      <c r="G74" s="84">
        <f t="shared" si="2"/>
        <v>0</v>
      </c>
      <c r="H74" s="382"/>
    </row>
    <row r="75" spans="1:8" hidden="1" x14ac:dyDescent="0.3">
      <c r="A75" s="86">
        <v>140710</v>
      </c>
      <c r="B75" s="87" t="s">
        <v>1575</v>
      </c>
      <c r="C75" s="89" t="s">
        <v>1570</v>
      </c>
      <c r="D75" s="88">
        <v>0.5</v>
      </c>
      <c r="E75" s="88">
        <v>0.5</v>
      </c>
      <c r="F75" s="84">
        <f>VLOOKUP(A75,'26.1. cuc'!$A$2:$C$2088,3,FALSE)</f>
        <v>0</v>
      </c>
      <c r="G75" s="84">
        <f t="shared" si="2"/>
        <v>0</v>
      </c>
      <c r="H75" s="382"/>
    </row>
    <row r="76" spans="1:8" hidden="1" x14ac:dyDescent="0.3">
      <c r="A76" s="86">
        <v>140715</v>
      </c>
      <c r="B76" s="87" t="s">
        <v>1576</v>
      </c>
      <c r="C76" s="89" t="s">
        <v>1570</v>
      </c>
      <c r="D76" s="88">
        <v>0.5</v>
      </c>
      <c r="E76" s="88">
        <v>0.5</v>
      </c>
      <c r="F76" s="84">
        <f>VLOOKUP(A76,'26.1. cuc'!$A$2:$C$2088,3,FALSE)</f>
        <v>0</v>
      </c>
      <c r="G76" s="84">
        <f t="shared" si="2"/>
        <v>0</v>
      </c>
      <c r="H76" s="382"/>
    </row>
    <row r="77" spans="1:8" hidden="1" x14ac:dyDescent="0.3">
      <c r="A77" s="86">
        <v>140720</v>
      </c>
      <c r="B77" s="87" t="s">
        <v>1577</v>
      </c>
      <c r="C77" s="89" t="s">
        <v>1570</v>
      </c>
      <c r="D77" s="88">
        <v>0.5</v>
      </c>
      <c r="E77" s="88">
        <v>0.5</v>
      </c>
      <c r="F77" s="84">
        <f>VLOOKUP(A77,'26.1. cuc'!$A$2:$C$2088,3,FALSE)</f>
        <v>0</v>
      </c>
      <c r="G77" s="84">
        <f t="shared" si="2"/>
        <v>0</v>
      </c>
      <c r="H77" s="382"/>
    </row>
    <row r="78" spans="1:8" hidden="1" x14ac:dyDescent="0.3">
      <c r="A78" s="86">
        <v>140725</v>
      </c>
      <c r="B78" s="87" t="s">
        <v>1578</v>
      </c>
      <c r="C78" s="89" t="s">
        <v>1570</v>
      </c>
      <c r="D78" s="88">
        <v>0.5</v>
      </c>
      <c r="E78" s="88">
        <v>0.5</v>
      </c>
      <c r="F78" s="84">
        <f>VLOOKUP(A78,'26.1. cuc'!$A$2:$C$2088,3,FALSE)</f>
        <v>0</v>
      </c>
      <c r="G78" s="84">
        <f t="shared" si="2"/>
        <v>0</v>
      </c>
      <c r="H78" s="383"/>
    </row>
    <row r="79" spans="1:8" hidden="1" x14ac:dyDescent="0.3">
      <c r="A79" s="86">
        <v>146905</v>
      </c>
      <c r="B79" s="87" t="s">
        <v>1579</v>
      </c>
      <c r="C79" s="89" t="s">
        <v>1570</v>
      </c>
      <c r="D79" s="88">
        <v>0.5</v>
      </c>
      <c r="E79" s="88">
        <v>0.5</v>
      </c>
      <c r="F79" s="84">
        <f>VLOOKUP(A79,'26.1. cuc'!$A$2:$C$2088,3,FALSE)</f>
        <v>0</v>
      </c>
      <c r="G79" s="84">
        <f t="shared" si="2"/>
        <v>0</v>
      </c>
      <c r="H79" s="90"/>
    </row>
    <row r="80" spans="1:8" hidden="1" x14ac:dyDescent="0.3">
      <c r="A80" s="86">
        <v>146910</v>
      </c>
      <c r="B80" s="87" t="s">
        <v>1580</v>
      </c>
      <c r="C80" s="89" t="s">
        <v>1570</v>
      </c>
      <c r="D80" s="88">
        <v>0.5</v>
      </c>
      <c r="E80" s="88">
        <v>0.5</v>
      </c>
      <c r="F80" s="84">
        <f>VLOOKUP(A80,'26.1. cuc'!$A$2:$C$2088,3,FALSE)</f>
        <v>0</v>
      </c>
      <c r="G80" s="84">
        <f t="shared" si="2"/>
        <v>0</v>
      </c>
      <c r="H80" s="90"/>
    </row>
    <row r="81" spans="1:8" hidden="1" x14ac:dyDescent="0.3">
      <c r="A81" s="86">
        <v>146915</v>
      </c>
      <c r="B81" s="87" t="s">
        <v>1581</v>
      </c>
      <c r="C81" s="89" t="s">
        <v>1570</v>
      </c>
      <c r="D81" s="88">
        <v>0.5</v>
      </c>
      <c r="E81" s="88">
        <v>0.5</v>
      </c>
      <c r="F81" s="84">
        <f>VLOOKUP(A81,'26.1. cuc'!$A$2:$C$2088,3,FALSE)</f>
        <v>0</v>
      </c>
      <c r="G81" s="84">
        <f t="shared" si="2"/>
        <v>0</v>
      </c>
      <c r="H81" s="90"/>
    </row>
    <row r="82" spans="1:8" hidden="1" x14ac:dyDescent="0.3">
      <c r="A82" s="86">
        <v>146920</v>
      </c>
      <c r="B82" s="87" t="s">
        <v>1582</v>
      </c>
      <c r="C82" s="89" t="s">
        <v>1570</v>
      </c>
      <c r="D82" s="88">
        <v>0.5</v>
      </c>
      <c r="E82" s="88">
        <v>0.5</v>
      </c>
      <c r="F82" s="84">
        <f>VLOOKUP(A82,'26.1. cuc'!$A$2:$C$2088,3,FALSE)</f>
        <v>0</v>
      </c>
      <c r="G82" s="84">
        <f t="shared" si="2"/>
        <v>0</v>
      </c>
      <c r="H82" s="90"/>
    </row>
    <row r="83" spans="1:8" hidden="1" x14ac:dyDescent="0.3">
      <c r="A83" s="86">
        <v>146925</v>
      </c>
      <c r="B83" s="87" t="s">
        <v>1583</v>
      </c>
      <c r="C83" s="89" t="s">
        <v>1570</v>
      </c>
      <c r="D83" s="88">
        <v>0.5</v>
      </c>
      <c r="E83" s="88">
        <v>0.5</v>
      </c>
      <c r="F83" s="84">
        <f>VLOOKUP(A83,'26.1. cuc'!$A$2:$C$2088,3,FALSE)</f>
        <v>0</v>
      </c>
      <c r="G83" s="84">
        <f t="shared" si="2"/>
        <v>0</v>
      </c>
      <c r="H83" s="90"/>
    </row>
    <row r="84" spans="1:8" hidden="1" x14ac:dyDescent="0.3">
      <c r="A84" s="86">
        <v>147005</v>
      </c>
      <c r="B84" s="87" t="s">
        <v>1579</v>
      </c>
      <c r="C84" s="89" t="s">
        <v>1570</v>
      </c>
      <c r="D84" s="88">
        <v>0.5</v>
      </c>
      <c r="E84" s="88">
        <v>0.5</v>
      </c>
      <c r="F84" s="84">
        <f>VLOOKUP(A84,'26.1. cuc'!$A$2:$C$2088,3,FALSE)</f>
        <v>0</v>
      </c>
      <c r="G84" s="84">
        <f t="shared" si="2"/>
        <v>0</v>
      </c>
      <c r="H84" s="90"/>
    </row>
    <row r="85" spans="1:8" hidden="1" x14ac:dyDescent="0.3">
      <c r="A85" s="86">
        <v>147010</v>
      </c>
      <c r="B85" s="87" t="s">
        <v>1580</v>
      </c>
      <c r="C85" s="89" t="s">
        <v>1570</v>
      </c>
      <c r="D85" s="88">
        <v>0.5</v>
      </c>
      <c r="E85" s="88">
        <v>0.5</v>
      </c>
      <c r="F85" s="84">
        <f>VLOOKUP(A85,'26.1. cuc'!$A$2:$C$2088,3,FALSE)</f>
        <v>0</v>
      </c>
      <c r="G85" s="84">
        <f t="shared" si="2"/>
        <v>0</v>
      </c>
      <c r="H85" s="90"/>
    </row>
    <row r="86" spans="1:8" hidden="1" x14ac:dyDescent="0.3">
      <c r="A86" s="86">
        <v>147015</v>
      </c>
      <c r="B86" s="87" t="s">
        <v>1581</v>
      </c>
      <c r="C86" s="89" t="s">
        <v>1570</v>
      </c>
      <c r="D86" s="88">
        <v>0.5</v>
      </c>
      <c r="E86" s="88">
        <v>0.5</v>
      </c>
      <c r="F86" s="84">
        <f>VLOOKUP(A86,'26.1. cuc'!$A$2:$C$2088,3,FALSE)</f>
        <v>0</v>
      </c>
      <c r="G86" s="84">
        <f t="shared" si="2"/>
        <v>0</v>
      </c>
      <c r="H86" s="90"/>
    </row>
    <row r="87" spans="1:8" hidden="1" x14ac:dyDescent="0.3">
      <c r="A87" s="86">
        <v>147020</v>
      </c>
      <c r="B87" s="87" t="s">
        <v>1582</v>
      </c>
      <c r="C87" s="89" t="s">
        <v>1570</v>
      </c>
      <c r="D87" s="88">
        <v>0.5</v>
      </c>
      <c r="E87" s="88">
        <v>0.5</v>
      </c>
      <c r="F87" s="84">
        <f>VLOOKUP(A87,'26.1. cuc'!$A$2:$C$2088,3,FALSE)</f>
        <v>0</v>
      </c>
      <c r="G87" s="84">
        <f t="shared" si="2"/>
        <v>0</v>
      </c>
      <c r="H87" s="90"/>
    </row>
    <row r="88" spans="1:8" hidden="1" x14ac:dyDescent="0.3">
      <c r="A88" s="86">
        <v>147025</v>
      </c>
      <c r="B88" s="87" t="s">
        <v>1583</v>
      </c>
      <c r="C88" s="89" t="s">
        <v>1570</v>
      </c>
      <c r="D88" s="88">
        <v>0.5</v>
      </c>
      <c r="E88" s="88">
        <v>0.5</v>
      </c>
      <c r="F88" s="84">
        <f>VLOOKUP(A88,'26.1. cuc'!$A$2:$C$2088,3,FALSE)</f>
        <v>0</v>
      </c>
      <c r="G88" s="84">
        <f t="shared" si="2"/>
        <v>0</v>
      </c>
      <c r="H88" s="90"/>
    </row>
    <row r="89" spans="1:8" hidden="1" x14ac:dyDescent="0.3">
      <c r="A89" s="79">
        <v>112045</v>
      </c>
      <c r="B89" s="80" t="s">
        <v>1584</v>
      </c>
      <c r="C89" s="81" t="s">
        <v>1585</v>
      </c>
      <c r="D89" s="82">
        <v>1</v>
      </c>
      <c r="E89" s="83">
        <v>1</v>
      </c>
      <c r="F89" s="84">
        <f>VLOOKUP(A89,'26.1. cuc'!$A$2:$C$2088,3,FALSE)</f>
        <v>0</v>
      </c>
      <c r="G89" s="84">
        <f t="shared" si="2"/>
        <v>0</v>
      </c>
      <c r="H89" s="92"/>
    </row>
    <row r="90" spans="1:8" hidden="1" x14ac:dyDescent="0.3">
      <c r="A90" s="86">
        <v>120399</v>
      </c>
      <c r="B90" s="87" t="s">
        <v>1586</v>
      </c>
      <c r="C90" s="81" t="s">
        <v>1585</v>
      </c>
      <c r="D90" s="88">
        <v>1</v>
      </c>
      <c r="E90" s="88">
        <v>1</v>
      </c>
      <c r="F90" s="84">
        <f>-VLOOKUP(A90,'26.1. cuc'!$A$2:$C$2088,3,FALSE)</f>
        <v>0</v>
      </c>
      <c r="G90" s="84">
        <f t="shared" si="2"/>
        <v>0</v>
      </c>
      <c r="H90" s="90"/>
    </row>
    <row r="91" spans="1:8" hidden="1" x14ac:dyDescent="0.3">
      <c r="A91" s="86">
        <v>121801</v>
      </c>
      <c r="B91" s="87" t="s">
        <v>1587</v>
      </c>
      <c r="C91" s="81" t="s">
        <v>1585</v>
      </c>
      <c r="D91" s="88">
        <v>1</v>
      </c>
      <c r="E91" s="88">
        <v>1</v>
      </c>
      <c r="F91" s="84">
        <f>VLOOKUP(A91,'26.1. cuc'!$A$2:$C$2088,3,FALSE)</f>
        <v>0</v>
      </c>
      <c r="G91" s="84">
        <f t="shared" si="2"/>
        <v>0</v>
      </c>
      <c r="H91" s="93"/>
    </row>
    <row r="92" spans="1:8" hidden="1" x14ac:dyDescent="0.3">
      <c r="A92" s="86">
        <v>121802</v>
      </c>
      <c r="B92" s="87" t="s">
        <v>1588</v>
      </c>
      <c r="C92" s="81" t="s">
        <v>1585</v>
      </c>
      <c r="D92" s="88">
        <v>1</v>
      </c>
      <c r="E92" s="88">
        <v>1</v>
      </c>
      <c r="F92" s="84">
        <f>VLOOKUP(A92,'26.1. cuc'!$A$2:$C$2088,3,FALSE)</f>
        <v>0</v>
      </c>
      <c r="G92" s="84">
        <f t="shared" si="2"/>
        <v>0</v>
      </c>
      <c r="H92" s="378" t="s">
        <v>1589</v>
      </c>
    </row>
    <row r="93" spans="1:8" hidden="1" x14ac:dyDescent="0.3">
      <c r="A93" s="86">
        <v>121803</v>
      </c>
      <c r="B93" s="87" t="s">
        <v>1590</v>
      </c>
      <c r="C93" s="81" t="s">
        <v>1585</v>
      </c>
      <c r="D93" s="88">
        <v>1</v>
      </c>
      <c r="E93" s="88">
        <v>1</v>
      </c>
      <c r="F93" s="84">
        <f>VLOOKUP(A93,'26.1. cuc'!$A$2:$C$2088,3,FALSE)</f>
        <v>0</v>
      </c>
      <c r="G93" s="84">
        <f t="shared" si="2"/>
        <v>0</v>
      </c>
      <c r="H93" s="380"/>
    </row>
    <row r="94" spans="1:8" hidden="1" x14ac:dyDescent="0.3">
      <c r="A94" s="86">
        <v>121899</v>
      </c>
      <c r="B94" s="87" t="s">
        <v>1591</v>
      </c>
      <c r="C94" s="81" t="s">
        <v>1585</v>
      </c>
      <c r="D94" s="88">
        <v>1</v>
      </c>
      <c r="E94" s="88">
        <v>1</v>
      </c>
      <c r="F94" s="84">
        <f>-VLOOKUP(A94,'26.1. cuc'!$A$2:$C$2088,3,FALSE)</f>
        <v>0</v>
      </c>
      <c r="G94" s="84">
        <f t="shared" si="2"/>
        <v>0</v>
      </c>
      <c r="H94" s="380"/>
    </row>
    <row r="95" spans="1:8" hidden="1" x14ac:dyDescent="0.3">
      <c r="A95" s="86">
        <v>122001</v>
      </c>
      <c r="B95" s="87" t="s">
        <v>1587</v>
      </c>
      <c r="C95" s="81" t="s">
        <v>1585</v>
      </c>
      <c r="D95" s="88">
        <v>1</v>
      </c>
      <c r="E95" s="88">
        <v>1</v>
      </c>
      <c r="F95" s="84">
        <f>VLOOKUP(A95,'26.1. cuc'!$A$2:$C$2088,3,FALSE)</f>
        <v>0</v>
      </c>
      <c r="G95" s="84">
        <f t="shared" si="2"/>
        <v>0</v>
      </c>
      <c r="H95" s="380"/>
    </row>
    <row r="96" spans="1:8" hidden="1" x14ac:dyDescent="0.3">
      <c r="A96" s="86">
        <v>122002</v>
      </c>
      <c r="B96" s="87" t="s">
        <v>1592</v>
      </c>
      <c r="C96" s="81" t="s">
        <v>1585</v>
      </c>
      <c r="D96" s="88">
        <v>1</v>
      </c>
      <c r="E96" s="88">
        <v>1</v>
      </c>
      <c r="F96" s="84">
        <f>VLOOKUP(A96,'26.1. cuc'!$A$2:$C$2088,3,FALSE)</f>
        <v>0</v>
      </c>
      <c r="G96" s="84">
        <f t="shared" si="2"/>
        <v>0</v>
      </c>
      <c r="H96" s="380"/>
    </row>
    <row r="97" spans="1:8" hidden="1" x14ac:dyDescent="0.3">
      <c r="A97" s="86">
        <v>122003</v>
      </c>
      <c r="B97" s="87" t="s">
        <v>1593</v>
      </c>
      <c r="C97" s="81" t="s">
        <v>1585</v>
      </c>
      <c r="D97" s="88">
        <v>1</v>
      </c>
      <c r="E97" s="88">
        <v>1</v>
      </c>
      <c r="F97" s="84">
        <f>VLOOKUP(A97,'26.1. cuc'!$A$2:$C$2088,3,FALSE)</f>
        <v>0</v>
      </c>
      <c r="G97" s="84">
        <f t="shared" si="2"/>
        <v>0</v>
      </c>
      <c r="H97" s="380"/>
    </row>
    <row r="98" spans="1:8" hidden="1" x14ac:dyDescent="0.3">
      <c r="A98" s="86">
        <v>122099</v>
      </c>
      <c r="B98" s="87" t="s">
        <v>1594</v>
      </c>
      <c r="C98" s="81" t="s">
        <v>1585</v>
      </c>
      <c r="D98" s="88">
        <v>1</v>
      </c>
      <c r="E98" s="88">
        <v>1</v>
      </c>
      <c r="F98" s="84">
        <f>VLOOKUP(A98,'26.1. cuc'!$A$2:$C$2088,3,FALSE)</f>
        <v>0</v>
      </c>
      <c r="G98" s="84">
        <f t="shared" si="2"/>
        <v>0</v>
      </c>
      <c r="H98" s="380"/>
    </row>
    <row r="99" spans="1:8" hidden="1" x14ac:dyDescent="0.3">
      <c r="A99" s="86">
        <v>122201</v>
      </c>
      <c r="B99" s="87" t="s">
        <v>1595</v>
      </c>
      <c r="C99" s="81" t="s">
        <v>1585</v>
      </c>
      <c r="D99" s="88">
        <v>1</v>
      </c>
      <c r="E99" s="88">
        <v>1</v>
      </c>
      <c r="F99" s="84">
        <f>VLOOKUP(A99,'26.1. cuc'!$A$2:$C$2088,3,FALSE)</f>
        <v>0</v>
      </c>
      <c r="G99" s="84">
        <f t="shared" si="2"/>
        <v>0</v>
      </c>
      <c r="H99" s="380"/>
    </row>
    <row r="100" spans="1:8" hidden="1" x14ac:dyDescent="0.3">
      <c r="A100" s="86">
        <v>122202</v>
      </c>
      <c r="B100" s="87" t="s">
        <v>1596</v>
      </c>
      <c r="C100" s="81" t="s">
        <v>1585</v>
      </c>
      <c r="D100" s="88">
        <v>1</v>
      </c>
      <c r="E100" s="88">
        <v>1</v>
      </c>
      <c r="F100" s="84">
        <f>VLOOKUP(A100,'26.1. cuc'!$A$2:$C$2088,3,FALSE)</f>
        <v>0</v>
      </c>
      <c r="G100" s="84">
        <f t="shared" si="2"/>
        <v>0</v>
      </c>
      <c r="H100" s="380"/>
    </row>
    <row r="101" spans="1:8" hidden="1" x14ac:dyDescent="0.3">
      <c r="A101" s="86">
        <v>122203</v>
      </c>
      <c r="B101" s="87" t="s">
        <v>1597</v>
      </c>
      <c r="C101" s="81" t="s">
        <v>1585</v>
      </c>
      <c r="D101" s="88">
        <v>1</v>
      </c>
      <c r="E101" s="88">
        <v>1</v>
      </c>
      <c r="F101" s="84">
        <f>VLOOKUP(A101,'26.1. cuc'!$A$2:$C$2088,3,FALSE)</f>
        <v>0</v>
      </c>
      <c r="G101" s="84">
        <f t="shared" ref="G101:G132" si="3">IF($G$2="CAYC",+D101*F101,+E101*F101)</f>
        <v>0</v>
      </c>
      <c r="H101" s="380"/>
    </row>
    <row r="102" spans="1:8" hidden="1" x14ac:dyDescent="0.3">
      <c r="A102" s="86">
        <v>122299</v>
      </c>
      <c r="B102" s="87" t="s">
        <v>1598</v>
      </c>
      <c r="C102" s="81" t="s">
        <v>1585</v>
      </c>
      <c r="D102" s="88">
        <v>1</v>
      </c>
      <c r="E102" s="88">
        <v>1</v>
      </c>
      <c r="F102" s="84">
        <f>-VLOOKUP(A102,'26.1. cuc'!$A$2:$C$2088,3,FALSE)</f>
        <v>0</v>
      </c>
      <c r="G102" s="84">
        <f t="shared" si="3"/>
        <v>0</v>
      </c>
      <c r="H102" s="380"/>
    </row>
    <row r="103" spans="1:8" hidden="1" x14ac:dyDescent="0.3">
      <c r="A103" s="86">
        <v>122401</v>
      </c>
      <c r="B103" s="87" t="s">
        <v>1599</v>
      </c>
      <c r="C103" s="81" t="s">
        <v>1585</v>
      </c>
      <c r="D103" s="88">
        <v>1</v>
      </c>
      <c r="E103" s="88">
        <v>1</v>
      </c>
      <c r="F103" s="84">
        <f>VLOOKUP(A103,'26.1. cuc'!$A$2:$C$2088,3,FALSE)</f>
        <v>0</v>
      </c>
      <c r="G103" s="84">
        <f t="shared" si="3"/>
        <v>0</v>
      </c>
      <c r="H103" s="380"/>
    </row>
    <row r="104" spans="1:8" hidden="1" x14ac:dyDescent="0.3">
      <c r="A104" s="86">
        <v>122402</v>
      </c>
      <c r="B104" s="87" t="s">
        <v>1600</v>
      </c>
      <c r="C104" s="81" t="s">
        <v>1585</v>
      </c>
      <c r="D104" s="88">
        <v>1</v>
      </c>
      <c r="E104" s="88">
        <v>1</v>
      </c>
      <c r="F104" s="84">
        <f>VLOOKUP(A104,'26.1. cuc'!$A$2:$C$2088,3,FALSE)</f>
        <v>0</v>
      </c>
      <c r="G104" s="84">
        <f t="shared" si="3"/>
        <v>0</v>
      </c>
      <c r="H104" s="380"/>
    </row>
    <row r="105" spans="1:8" hidden="1" x14ac:dyDescent="0.3">
      <c r="A105" s="86">
        <v>122403</v>
      </c>
      <c r="B105" s="87" t="s">
        <v>1601</v>
      </c>
      <c r="C105" s="81" t="s">
        <v>1585</v>
      </c>
      <c r="D105" s="88">
        <v>1</v>
      </c>
      <c r="E105" s="88">
        <v>1</v>
      </c>
      <c r="F105" s="84">
        <f>VLOOKUP(A105,'26.1. cuc'!$A$2:$C$2088,3,FALSE)</f>
        <v>0</v>
      </c>
      <c r="G105" s="84">
        <f t="shared" si="3"/>
        <v>0</v>
      </c>
      <c r="H105" s="380"/>
    </row>
    <row r="106" spans="1:8" hidden="1" x14ac:dyDescent="0.3">
      <c r="A106" s="86">
        <v>122404</v>
      </c>
      <c r="B106" s="87" t="s">
        <v>1602</v>
      </c>
      <c r="C106" s="81" t="s">
        <v>1585</v>
      </c>
      <c r="D106" s="88">
        <v>1</v>
      </c>
      <c r="E106" s="88">
        <v>1</v>
      </c>
      <c r="F106" s="84">
        <f>VLOOKUP(A106,'26.1. cuc'!$A$2:$C$2088,3,FALSE)</f>
        <v>0</v>
      </c>
      <c r="G106" s="84">
        <f t="shared" si="3"/>
        <v>0</v>
      </c>
      <c r="H106" s="380"/>
    </row>
    <row r="107" spans="1:8" hidden="1" x14ac:dyDescent="0.3">
      <c r="A107" s="86">
        <v>122499</v>
      </c>
      <c r="B107" s="87" t="s">
        <v>1603</v>
      </c>
      <c r="C107" s="81" t="s">
        <v>1585</v>
      </c>
      <c r="D107" s="88">
        <v>1</v>
      </c>
      <c r="E107" s="88">
        <v>1</v>
      </c>
      <c r="F107" s="84">
        <f>-VLOOKUP(A107,'26.1. cuc'!$A$2:$C$2088,3,FALSE)</f>
        <v>0</v>
      </c>
      <c r="G107" s="84">
        <f t="shared" si="3"/>
        <v>0</v>
      </c>
      <c r="H107" s="380"/>
    </row>
    <row r="108" spans="1:8" hidden="1" x14ac:dyDescent="0.3">
      <c r="A108" s="86">
        <v>122601</v>
      </c>
      <c r="B108" s="87" t="s">
        <v>1604</v>
      </c>
      <c r="C108" s="81" t="s">
        <v>1585</v>
      </c>
      <c r="D108" s="88">
        <v>1</v>
      </c>
      <c r="E108" s="88">
        <v>1</v>
      </c>
      <c r="F108" s="84">
        <f>VLOOKUP(A108,'26.1. cuc'!$A$2:$C$2088,3,FALSE)</f>
        <v>0</v>
      </c>
      <c r="G108" s="84">
        <f t="shared" si="3"/>
        <v>0</v>
      </c>
      <c r="H108" s="380"/>
    </row>
    <row r="109" spans="1:8" hidden="1" x14ac:dyDescent="0.3">
      <c r="A109" s="86">
        <v>122602</v>
      </c>
      <c r="B109" s="87" t="s">
        <v>1605</v>
      </c>
      <c r="C109" s="81" t="s">
        <v>1585</v>
      </c>
      <c r="D109" s="88">
        <v>0</v>
      </c>
      <c r="E109" s="88">
        <v>0</v>
      </c>
      <c r="F109" s="84">
        <f>VLOOKUP(A109,'26.1. cuc'!$A$2:$C$2088,3,FALSE)</f>
        <v>0</v>
      </c>
      <c r="G109" s="84">
        <f t="shared" si="3"/>
        <v>0</v>
      </c>
      <c r="H109" s="380"/>
    </row>
    <row r="110" spans="1:8" hidden="1" x14ac:dyDescent="0.3">
      <c r="A110" s="86">
        <v>122603</v>
      </c>
      <c r="B110" s="87" t="s">
        <v>1606</v>
      </c>
      <c r="C110" s="81" t="s">
        <v>1585</v>
      </c>
      <c r="D110" s="88">
        <v>1</v>
      </c>
      <c r="E110" s="88">
        <v>1</v>
      </c>
      <c r="F110" s="84">
        <f>VLOOKUP(A110,'26.1. cuc'!$A$2:$C$2088,3,FALSE)</f>
        <v>0</v>
      </c>
      <c r="G110" s="84">
        <f t="shared" si="3"/>
        <v>0</v>
      </c>
      <c r="H110" s="380"/>
    </row>
    <row r="111" spans="1:8" x14ac:dyDescent="0.3">
      <c r="A111" s="86">
        <v>122604</v>
      </c>
      <c r="B111" s="87" t="s">
        <v>1607</v>
      </c>
      <c r="C111" s="81" t="s">
        <v>1585</v>
      </c>
      <c r="D111" s="88">
        <v>1</v>
      </c>
      <c r="E111" s="88">
        <v>1</v>
      </c>
      <c r="F111" s="84">
        <f>VLOOKUP(A111,'26.1. cuc'!$A$2:$C$2088,3,FALSE)</f>
        <v>264364594.50999999</v>
      </c>
      <c r="G111" s="84">
        <f t="shared" si="3"/>
        <v>264364594.50999999</v>
      </c>
      <c r="H111" s="380"/>
    </row>
    <row r="112" spans="1:8" hidden="1" x14ac:dyDescent="0.3">
      <c r="A112" s="86">
        <v>122699</v>
      </c>
      <c r="B112" s="87" t="s">
        <v>1608</v>
      </c>
      <c r="C112" s="81" t="s">
        <v>1585</v>
      </c>
      <c r="D112" s="88">
        <v>1</v>
      </c>
      <c r="E112" s="88">
        <v>1</v>
      </c>
      <c r="F112" s="84">
        <f>-VLOOKUP(A112,'26.1. cuc'!$A$2:$C$2088,3,FALSE)</f>
        <v>0</v>
      </c>
      <c r="G112" s="84">
        <f t="shared" si="3"/>
        <v>0</v>
      </c>
      <c r="H112" s="379"/>
    </row>
    <row r="113" spans="1:8" hidden="1" x14ac:dyDescent="0.3">
      <c r="A113" s="86">
        <v>122814</v>
      </c>
      <c r="B113" s="87" t="s">
        <v>1609</v>
      </c>
      <c r="C113" s="81" t="s">
        <v>1585</v>
      </c>
      <c r="D113" s="88">
        <v>1</v>
      </c>
      <c r="E113" s="88">
        <v>1</v>
      </c>
      <c r="F113" s="84">
        <f>VLOOKUP(A113,'26.1. cuc'!$A$2:$C$2088,3,FALSE)</f>
        <v>0</v>
      </c>
      <c r="G113" s="84">
        <f t="shared" si="3"/>
        <v>0</v>
      </c>
      <c r="H113" s="90"/>
    </row>
    <row r="114" spans="1:8" hidden="1" x14ac:dyDescent="0.3">
      <c r="A114" s="86">
        <v>122817</v>
      </c>
      <c r="B114" s="87" t="s">
        <v>1610</v>
      </c>
      <c r="C114" s="81" t="s">
        <v>1585</v>
      </c>
      <c r="D114" s="88">
        <v>1</v>
      </c>
      <c r="E114" s="88">
        <v>1</v>
      </c>
      <c r="F114" s="84">
        <f>VLOOKUP(A114,'26.1. cuc'!$A$2:$C$2088,3,FALSE)</f>
        <v>0</v>
      </c>
      <c r="G114" s="84">
        <f t="shared" si="3"/>
        <v>0</v>
      </c>
      <c r="H114" s="90"/>
    </row>
    <row r="115" spans="1:8" hidden="1" x14ac:dyDescent="0.3">
      <c r="A115" s="86">
        <v>122842</v>
      </c>
      <c r="B115" s="87" t="s">
        <v>1611</v>
      </c>
      <c r="C115" s="81" t="s">
        <v>1585</v>
      </c>
      <c r="D115" s="88">
        <v>1</v>
      </c>
      <c r="E115" s="88">
        <v>1</v>
      </c>
      <c r="F115" s="84">
        <f>VLOOKUP(A115,'26.1. cuc'!$A$2:$C$2088,3,FALSE)</f>
        <v>0</v>
      </c>
      <c r="G115" s="84">
        <f t="shared" si="3"/>
        <v>0</v>
      </c>
      <c r="H115" s="90"/>
    </row>
    <row r="116" spans="1:8" hidden="1" x14ac:dyDescent="0.3">
      <c r="A116" s="86">
        <v>122895</v>
      </c>
      <c r="B116" s="87" t="s">
        <v>1612</v>
      </c>
      <c r="C116" s="81" t="s">
        <v>1585</v>
      </c>
      <c r="D116" s="88">
        <v>1</v>
      </c>
      <c r="E116" s="88">
        <v>1</v>
      </c>
      <c r="F116" s="84">
        <f>VLOOKUP(A116,'26.1. cuc'!$A$2:$C$2088,3,FALSE)</f>
        <v>0</v>
      </c>
      <c r="G116" s="84">
        <f t="shared" si="3"/>
        <v>0</v>
      </c>
      <c r="H116" s="90"/>
    </row>
    <row r="117" spans="1:8" hidden="1" x14ac:dyDescent="0.3">
      <c r="A117" s="86">
        <v>122899</v>
      </c>
      <c r="B117" s="87" t="s">
        <v>1613</v>
      </c>
      <c r="C117" s="81" t="s">
        <v>1585</v>
      </c>
      <c r="D117" s="88">
        <v>1</v>
      </c>
      <c r="E117" s="88">
        <v>1</v>
      </c>
      <c r="F117" s="84">
        <f>-VLOOKUP(A117,'26.1. cuc'!$A$2:$C$2088,3,FALSE)</f>
        <v>0</v>
      </c>
      <c r="G117" s="84">
        <f t="shared" si="3"/>
        <v>0</v>
      </c>
      <c r="H117" s="90"/>
    </row>
    <row r="118" spans="1:8" hidden="1" x14ac:dyDescent="0.3">
      <c r="A118" s="86">
        <v>123001</v>
      </c>
      <c r="B118" s="87" t="s">
        <v>1614</v>
      </c>
      <c r="C118" s="81" t="s">
        <v>1585</v>
      </c>
      <c r="D118" s="88">
        <v>1</v>
      </c>
      <c r="E118" s="88">
        <v>1</v>
      </c>
      <c r="F118" s="84">
        <f>VLOOKUP(A118,'26.1. cuc'!$A$2:$C$2088,3,FALSE)</f>
        <v>0</v>
      </c>
      <c r="G118" s="84">
        <f t="shared" si="3"/>
        <v>0</v>
      </c>
      <c r="H118" s="378" t="s">
        <v>1615</v>
      </c>
    </row>
    <row r="119" spans="1:8" hidden="1" x14ac:dyDescent="0.3">
      <c r="A119" s="86">
        <v>123002</v>
      </c>
      <c r="B119" s="87" t="s">
        <v>1616</v>
      </c>
      <c r="C119" s="81" t="s">
        <v>1585</v>
      </c>
      <c r="D119" s="88">
        <v>1</v>
      </c>
      <c r="E119" s="88">
        <v>1</v>
      </c>
      <c r="F119" s="84">
        <f>VLOOKUP(A119,'26.1. cuc'!$A$2:$C$2088,3,FALSE)</f>
        <v>0</v>
      </c>
      <c r="G119" s="84">
        <f t="shared" si="3"/>
        <v>0</v>
      </c>
      <c r="H119" s="380"/>
    </row>
    <row r="120" spans="1:8" hidden="1" x14ac:dyDescent="0.3">
      <c r="A120" s="86">
        <v>123003</v>
      </c>
      <c r="B120" s="87" t="s">
        <v>1617</v>
      </c>
      <c r="C120" s="81" t="s">
        <v>1585</v>
      </c>
      <c r="D120" s="88">
        <v>1</v>
      </c>
      <c r="E120" s="88">
        <v>1</v>
      </c>
      <c r="F120" s="84">
        <f>VLOOKUP(A120,'26.1. cuc'!$A$2:$C$2088,3,FALSE)</f>
        <v>0</v>
      </c>
      <c r="G120" s="84">
        <f t="shared" si="3"/>
        <v>0</v>
      </c>
      <c r="H120" s="379"/>
    </row>
    <row r="121" spans="1:8" hidden="1" x14ac:dyDescent="0.3">
      <c r="A121" s="86">
        <v>123008</v>
      </c>
      <c r="B121" s="87" t="s">
        <v>1618</v>
      </c>
      <c r="C121" s="81" t="s">
        <v>1585</v>
      </c>
      <c r="D121" s="88">
        <v>1</v>
      </c>
      <c r="E121" s="88">
        <v>1</v>
      </c>
      <c r="F121" s="84">
        <f>VLOOKUP(A121,'26.1. cuc'!$A$2:$C$2088,3,FALSE)</f>
        <v>0</v>
      </c>
      <c r="G121" s="84">
        <f t="shared" si="3"/>
        <v>0</v>
      </c>
      <c r="H121" s="90"/>
    </row>
    <row r="122" spans="1:8" hidden="1" x14ac:dyDescent="0.3">
      <c r="A122" s="86">
        <v>123009</v>
      </c>
      <c r="B122" s="87" t="s">
        <v>1619</v>
      </c>
      <c r="C122" s="81" t="s">
        <v>1585</v>
      </c>
      <c r="D122" s="88">
        <v>1</v>
      </c>
      <c r="E122" s="88">
        <v>1</v>
      </c>
      <c r="F122" s="84">
        <f>VLOOKUP(A122,'26.1. cuc'!$A$2:$C$2088,3,FALSE)</f>
        <v>0</v>
      </c>
      <c r="G122" s="84">
        <f t="shared" si="3"/>
        <v>0</v>
      </c>
      <c r="H122" s="90"/>
    </row>
    <row r="123" spans="1:8" hidden="1" x14ac:dyDescent="0.3">
      <c r="A123" s="86">
        <v>123099</v>
      </c>
      <c r="B123" s="87" t="s">
        <v>1620</v>
      </c>
      <c r="C123" s="81" t="s">
        <v>1585</v>
      </c>
      <c r="D123" s="88">
        <v>1</v>
      </c>
      <c r="E123" s="88">
        <v>1</v>
      </c>
      <c r="F123" s="84">
        <f>-VLOOKUP(A123,'26.1. cuc'!$A$2:$C$2088,3,FALSE)</f>
        <v>0</v>
      </c>
      <c r="G123" s="84">
        <f t="shared" si="3"/>
        <v>0</v>
      </c>
      <c r="H123" s="90"/>
    </row>
    <row r="124" spans="1:8" hidden="1" x14ac:dyDescent="0.3">
      <c r="A124" s="86">
        <v>123201</v>
      </c>
      <c r="B124" s="87" t="s">
        <v>1614</v>
      </c>
      <c r="C124" s="81" t="s">
        <v>1585</v>
      </c>
      <c r="D124" s="88">
        <v>1</v>
      </c>
      <c r="E124" s="88">
        <v>1</v>
      </c>
      <c r="F124" s="84">
        <f>VLOOKUP(A124,'26.1. cuc'!$A$2:$C$2088,3,FALSE)</f>
        <v>0</v>
      </c>
      <c r="G124" s="84">
        <f t="shared" si="3"/>
        <v>0</v>
      </c>
      <c r="H124" s="378" t="s">
        <v>1621</v>
      </c>
    </row>
    <row r="125" spans="1:8" hidden="1" x14ac:dyDescent="0.3">
      <c r="A125" s="86">
        <v>123202</v>
      </c>
      <c r="B125" s="87" t="s">
        <v>1616</v>
      </c>
      <c r="C125" s="81" t="s">
        <v>1585</v>
      </c>
      <c r="D125" s="88">
        <v>1</v>
      </c>
      <c r="E125" s="88">
        <v>1</v>
      </c>
      <c r="F125" s="84">
        <f>VLOOKUP(A125,'26.1. cuc'!$A$2:$C$2088,3,FALSE)</f>
        <v>0</v>
      </c>
      <c r="G125" s="84">
        <f t="shared" si="3"/>
        <v>0</v>
      </c>
      <c r="H125" s="380"/>
    </row>
    <row r="126" spans="1:8" hidden="1" x14ac:dyDescent="0.3">
      <c r="A126" s="86">
        <v>123204</v>
      </c>
      <c r="B126" s="87" t="s">
        <v>1617</v>
      </c>
      <c r="C126" s="81" t="s">
        <v>1585</v>
      </c>
      <c r="D126" s="88">
        <v>1</v>
      </c>
      <c r="E126" s="88">
        <v>1</v>
      </c>
      <c r="F126" s="84">
        <f>VLOOKUP(A126,'26.1. cuc'!$A$2:$C$2088,3,FALSE)</f>
        <v>0</v>
      </c>
      <c r="G126" s="84">
        <f t="shared" si="3"/>
        <v>0</v>
      </c>
      <c r="H126" s="380"/>
    </row>
    <row r="127" spans="1:8" hidden="1" x14ac:dyDescent="0.3">
      <c r="A127" s="86">
        <v>123295</v>
      </c>
      <c r="B127" s="87" t="s">
        <v>1622</v>
      </c>
      <c r="C127" s="81" t="s">
        <v>1585</v>
      </c>
      <c r="D127" s="88">
        <v>1</v>
      </c>
      <c r="E127" s="88">
        <v>1</v>
      </c>
      <c r="F127" s="84">
        <f>VLOOKUP(A127,'26.1. cuc'!$A$2:$C$2088,3,FALSE)</f>
        <v>0</v>
      </c>
      <c r="G127" s="84">
        <f t="shared" si="3"/>
        <v>0</v>
      </c>
      <c r="H127" s="380"/>
    </row>
    <row r="128" spans="1:8" hidden="1" x14ac:dyDescent="0.3">
      <c r="A128" s="86">
        <v>123299</v>
      </c>
      <c r="B128" s="87" t="s">
        <v>1623</v>
      </c>
      <c r="C128" s="81" t="s">
        <v>1585</v>
      </c>
      <c r="D128" s="88">
        <v>1</v>
      </c>
      <c r="E128" s="88">
        <v>1</v>
      </c>
      <c r="F128" s="84">
        <f>-VLOOKUP(A128,'26.1. cuc'!$A$2:$C$2088,3,FALSE)</f>
        <v>0</v>
      </c>
      <c r="G128" s="84">
        <f t="shared" si="3"/>
        <v>0</v>
      </c>
      <c r="H128" s="380"/>
    </row>
    <row r="129" spans="1:8" hidden="1" x14ac:dyDescent="0.3">
      <c r="A129" s="86">
        <v>123400</v>
      </c>
      <c r="B129" s="87" t="s">
        <v>1624</v>
      </c>
      <c r="C129" s="81" t="s">
        <v>1585</v>
      </c>
      <c r="D129" s="88">
        <v>1</v>
      </c>
      <c r="E129" s="88">
        <v>1</v>
      </c>
      <c r="F129" s="84">
        <f>VLOOKUP(A129,'26.1. cuc'!$A$2:$C$2088,3,FALSE)</f>
        <v>0</v>
      </c>
      <c r="G129" s="84">
        <f t="shared" si="3"/>
        <v>0</v>
      </c>
      <c r="H129" s="379"/>
    </row>
    <row r="130" spans="1:8" hidden="1" x14ac:dyDescent="0.3">
      <c r="A130" s="86">
        <v>123601</v>
      </c>
      <c r="B130" s="87" t="s">
        <v>1625</v>
      </c>
      <c r="C130" s="81" t="s">
        <v>1585</v>
      </c>
      <c r="D130" s="88">
        <v>1</v>
      </c>
      <c r="E130" s="88">
        <v>1</v>
      </c>
      <c r="F130" s="84">
        <f>VLOOKUP(A130,'26.1. cuc'!$A$2:$C$2088,3,FALSE)</f>
        <v>0</v>
      </c>
      <c r="G130" s="84">
        <f t="shared" si="3"/>
        <v>0</v>
      </c>
      <c r="H130" s="90"/>
    </row>
    <row r="131" spans="1:8" hidden="1" x14ac:dyDescent="0.3">
      <c r="A131" s="86">
        <v>123602</v>
      </c>
      <c r="B131" s="87" t="s">
        <v>1626</v>
      </c>
      <c r="C131" s="81" t="s">
        <v>1585</v>
      </c>
      <c r="D131" s="88">
        <v>1</v>
      </c>
      <c r="E131" s="88">
        <v>1</v>
      </c>
      <c r="F131" s="84">
        <f>VLOOKUP(A131,'26.1. cuc'!$A$2:$C$2088,3,FALSE)</f>
        <v>0</v>
      </c>
      <c r="G131" s="84">
        <f t="shared" si="3"/>
        <v>0</v>
      </c>
      <c r="H131" s="90"/>
    </row>
    <row r="132" spans="1:8" hidden="1" x14ac:dyDescent="0.3">
      <c r="A132" s="86">
        <v>123603</v>
      </c>
      <c r="B132" s="87" t="s">
        <v>1627</v>
      </c>
      <c r="C132" s="81" t="s">
        <v>1585</v>
      </c>
      <c r="D132" s="88">
        <v>1</v>
      </c>
      <c r="E132" s="88">
        <v>1</v>
      </c>
      <c r="F132" s="84">
        <f>VLOOKUP(A132,'26.1. cuc'!$A$2:$C$2088,3,FALSE)</f>
        <v>0</v>
      </c>
      <c r="G132" s="84">
        <f t="shared" si="3"/>
        <v>0</v>
      </c>
      <c r="H132" s="90"/>
    </row>
    <row r="133" spans="1:8" hidden="1" x14ac:dyDescent="0.3">
      <c r="A133" s="86">
        <v>123604</v>
      </c>
      <c r="B133" s="87" t="s">
        <v>1628</v>
      </c>
      <c r="C133" s="81" t="s">
        <v>1585</v>
      </c>
      <c r="D133" s="88">
        <v>1</v>
      </c>
      <c r="E133" s="88">
        <v>1</v>
      </c>
      <c r="F133" s="84">
        <f>VLOOKUP(A133,'26.1. cuc'!$A$2:$C$2088,3,FALSE)</f>
        <v>0</v>
      </c>
      <c r="G133" s="84">
        <f t="shared" ref="G133:G164" si="4">IF($G$2="CAYC",+D133*F133,+E133*F133)</f>
        <v>0</v>
      </c>
      <c r="H133" s="90"/>
    </row>
    <row r="134" spans="1:8" hidden="1" x14ac:dyDescent="0.3">
      <c r="A134" s="86">
        <v>123605</v>
      </c>
      <c r="B134" s="87" t="s">
        <v>1629</v>
      </c>
      <c r="C134" s="81" t="s">
        <v>1585</v>
      </c>
      <c r="D134" s="88">
        <v>1</v>
      </c>
      <c r="E134" s="88">
        <v>1</v>
      </c>
      <c r="F134" s="84">
        <f>VLOOKUP(A134,'26.1. cuc'!$A$2:$C$2088,3,FALSE)</f>
        <v>0</v>
      </c>
      <c r="G134" s="84">
        <f t="shared" si="4"/>
        <v>0</v>
      </c>
      <c r="H134" s="90"/>
    </row>
    <row r="135" spans="1:8" hidden="1" x14ac:dyDescent="0.3">
      <c r="A135" s="86">
        <v>123606</v>
      </c>
      <c r="B135" s="87" t="s">
        <v>1630</v>
      </c>
      <c r="C135" s="81" t="s">
        <v>1585</v>
      </c>
      <c r="D135" s="88">
        <v>1</v>
      </c>
      <c r="E135" s="88">
        <v>1</v>
      </c>
      <c r="F135" s="84">
        <f>VLOOKUP(A135,'26.1. cuc'!$A$2:$C$2088,3,FALSE)</f>
        <v>0</v>
      </c>
      <c r="G135" s="84">
        <f t="shared" si="4"/>
        <v>0</v>
      </c>
      <c r="H135" s="90"/>
    </row>
    <row r="136" spans="1:8" hidden="1" x14ac:dyDescent="0.3">
      <c r="A136" s="86">
        <v>123607</v>
      </c>
      <c r="B136" s="87" t="s">
        <v>1631</v>
      </c>
      <c r="C136" s="81" t="s">
        <v>1585</v>
      </c>
      <c r="D136" s="88">
        <v>1</v>
      </c>
      <c r="E136" s="88">
        <v>1</v>
      </c>
      <c r="F136" s="84">
        <f>VLOOKUP(A136,'26.1. cuc'!$A$2:$C$2088,3,FALSE)</f>
        <v>0</v>
      </c>
      <c r="G136" s="84">
        <f t="shared" si="4"/>
        <v>0</v>
      </c>
      <c r="H136" s="90"/>
    </row>
    <row r="137" spans="1:8" hidden="1" x14ac:dyDescent="0.3">
      <c r="A137" s="86">
        <v>123608</v>
      </c>
      <c r="B137" s="87" t="s">
        <v>1632</v>
      </c>
      <c r="C137" s="81" t="s">
        <v>1585</v>
      </c>
      <c r="D137" s="88">
        <v>1</v>
      </c>
      <c r="E137" s="88">
        <v>1</v>
      </c>
      <c r="F137" s="84">
        <f>VLOOKUP(A137,'26.1. cuc'!$A$2:$C$2088,3,FALSE)</f>
        <v>0</v>
      </c>
      <c r="G137" s="84">
        <f t="shared" si="4"/>
        <v>0</v>
      </c>
      <c r="H137" s="90"/>
    </row>
    <row r="138" spans="1:8" hidden="1" x14ac:dyDescent="0.3">
      <c r="A138" s="86">
        <v>123609</v>
      </c>
      <c r="B138" s="87" t="s">
        <v>1633</v>
      </c>
      <c r="C138" s="81" t="s">
        <v>1585</v>
      </c>
      <c r="D138" s="88">
        <v>1</v>
      </c>
      <c r="E138" s="88">
        <v>1</v>
      </c>
      <c r="F138" s="84">
        <f>VLOOKUP(A138,'26.1. cuc'!$A$2:$C$2088,3,FALSE)</f>
        <v>0</v>
      </c>
      <c r="G138" s="84">
        <f t="shared" si="4"/>
        <v>0</v>
      </c>
      <c r="H138" s="90"/>
    </row>
    <row r="139" spans="1:8" hidden="1" x14ac:dyDescent="0.3">
      <c r="A139" s="86">
        <v>123610</v>
      </c>
      <c r="B139" s="87" t="s">
        <v>1634</v>
      </c>
      <c r="C139" s="81" t="s">
        <v>1585</v>
      </c>
      <c r="D139" s="88">
        <v>1</v>
      </c>
      <c r="E139" s="88">
        <v>1</v>
      </c>
      <c r="F139" s="84">
        <f>VLOOKUP(A139,'26.1. cuc'!$A$2:$C$2088,3,FALSE)</f>
        <v>0</v>
      </c>
      <c r="G139" s="84">
        <f t="shared" si="4"/>
        <v>0</v>
      </c>
      <c r="H139" s="90"/>
    </row>
    <row r="140" spans="1:8" hidden="1" x14ac:dyDescent="0.3">
      <c r="A140" s="86">
        <v>123801</v>
      </c>
      <c r="B140" s="87" t="s">
        <v>1625</v>
      </c>
      <c r="C140" s="81" t="s">
        <v>1585</v>
      </c>
      <c r="D140" s="88">
        <v>1</v>
      </c>
      <c r="E140" s="88">
        <v>1</v>
      </c>
      <c r="F140" s="84">
        <f>VLOOKUP(A140,'26.1. cuc'!$A$2:$C$2088,3,FALSE)</f>
        <v>0</v>
      </c>
      <c r="G140" s="84">
        <f t="shared" si="4"/>
        <v>0</v>
      </c>
      <c r="H140" s="90"/>
    </row>
    <row r="141" spans="1:8" hidden="1" x14ac:dyDescent="0.3">
      <c r="A141" s="86">
        <v>123802</v>
      </c>
      <c r="B141" s="87" t="s">
        <v>1626</v>
      </c>
      <c r="C141" s="81" t="s">
        <v>1585</v>
      </c>
      <c r="D141" s="88">
        <v>1</v>
      </c>
      <c r="E141" s="88">
        <v>1</v>
      </c>
      <c r="F141" s="84">
        <f>VLOOKUP(A141,'26.1. cuc'!$A$2:$C$2088,3,FALSE)</f>
        <v>0</v>
      </c>
      <c r="G141" s="84">
        <f t="shared" si="4"/>
        <v>0</v>
      </c>
      <c r="H141" s="90"/>
    </row>
    <row r="142" spans="1:8" hidden="1" x14ac:dyDescent="0.3">
      <c r="A142" s="86">
        <v>123803</v>
      </c>
      <c r="B142" s="87" t="s">
        <v>1627</v>
      </c>
      <c r="C142" s="81" t="s">
        <v>1585</v>
      </c>
      <c r="D142" s="88">
        <v>1</v>
      </c>
      <c r="E142" s="88">
        <v>1</v>
      </c>
      <c r="F142" s="84">
        <f>VLOOKUP(A142,'26.1. cuc'!$A$2:$C$2088,3,FALSE)</f>
        <v>0</v>
      </c>
      <c r="G142" s="84">
        <f t="shared" si="4"/>
        <v>0</v>
      </c>
      <c r="H142" s="90"/>
    </row>
    <row r="143" spans="1:8" hidden="1" x14ac:dyDescent="0.3">
      <c r="A143" s="86">
        <v>123804</v>
      </c>
      <c r="B143" s="87" t="s">
        <v>1628</v>
      </c>
      <c r="C143" s="81" t="s">
        <v>1585</v>
      </c>
      <c r="D143" s="88">
        <v>1</v>
      </c>
      <c r="E143" s="88">
        <v>1</v>
      </c>
      <c r="F143" s="84">
        <f>VLOOKUP(A143,'26.1. cuc'!$A$2:$C$2088,3,FALSE)</f>
        <v>0</v>
      </c>
      <c r="G143" s="84">
        <f t="shared" si="4"/>
        <v>0</v>
      </c>
      <c r="H143" s="90"/>
    </row>
    <row r="144" spans="1:8" hidden="1" x14ac:dyDescent="0.3">
      <c r="A144" s="86">
        <v>123805</v>
      </c>
      <c r="B144" s="87" t="s">
        <v>1629</v>
      </c>
      <c r="C144" s="81" t="s">
        <v>1585</v>
      </c>
      <c r="D144" s="88">
        <v>1</v>
      </c>
      <c r="E144" s="88">
        <v>1</v>
      </c>
      <c r="F144" s="84">
        <f>VLOOKUP(A144,'26.1. cuc'!$A$2:$C$2088,3,FALSE)</f>
        <v>0</v>
      </c>
      <c r="G144" s="84">
        <f t="shared" si="4"/>
        <v>0</v>
      </c>
      <c r="H144" s="90"/>
    </row>
    <row r="145" spans="1:8" hidden="1" x14ac:dyDescent="0.3">
      <c r="A145" s="86">
        <v>123806</v>
      </c>
      <c r="B145" s="87" t="s">
        <v>1630</v>
      </c>
      <c r="C145" s="81" t="s">
        <v>1585</v>
      </c>
      <c r="D145" s="88">
        <v>1</v>
      </c>
      <c r="E145" s="88">
        <v>1</v>
      </c>
      <c r="F145" s="84">
        <f>VLOOKUP(A145,'26.1. cuc'!$A$2:$C$2088,3,FALSE)</f>
        <v>0</v>
      </c>
      <c r="G145" s="84">
        <f t="shared" si="4"/>
        <v>0</v>
      </c>
      <c r="H145" s="90"/>
    </row>
    <row r="146" spans="1:8" hidden="1" x14ac:dyDescent="0.3">
      <c r="A146" s="86">
        <v>123807</v>
      </c>
      <c r="B146" s="87" t="s">
        <v>1631</v>
      </c>
      <c r="C146" s="81" t="s">
        <v>1585</v>
      </c>
      <c r="D146" s="88">
        <v>1</v>
      </c>
      <c r="E146" s="88">
        <v>1</v>
      </c>
      <c r="F146" s="84">
        <f>VLOOKUP(A146,'26.1. cuc'!$A$2:$C$2088,3,FALSE)</f>
        <v>0</v>
      </c>
      <c r="G146" s="84">
        <f t="shared" si="4"/>
        <v>0</v>
      </c>
      <c r="H146" s="90"/>
    </row>
    <row r="147" spans="1:8" hidden="1" x14ac:dyDescent="0.3">
      <c r="A147" s="86">
        <v>123808</v>
      </c>
      <c r="B147" s="87" t="s">
        <v>1632</v>
      </c>
      <c r="C147" s="81" t="s">
        <v>1585</v>
      </c>
      <c r="D147" s="88">
        <v>1</v>
      </c>
      <c r="E147" s="88">
        <v>1</v>
      </c>
      <c r="F147" s="84">
        <f>VLOOKUP(A147,'26.1. cuc'!$A$2:$C$2088,3,FALSE)</f>
        <v>0</v>
      </c>
      <c r="G147" s="84">
        <f t="shared" si="4"/>
        <v>0</v>
      </c>
      <c r="H147" s="90"/>
    </row>
    <row r="148" spans="1:8" hidden="1" x14ac:dyDescent="0.3">
      <c r="A148" s="86">
        <v>123809</v>
      </c>
      <c r="B148" s="87" t="s">
        <v>1633</v>
      </c>
      <c r="C148" s="81" t="s">
        <v>1585</v>
      </c>
      <c r="D148" s="88">
        <v>1</v>
      </c>
      <c r="E148" s="88">
        <v>1</v>
      </c>
      <c r="F148" s="84">
        <f>VLOOKUP(A148,'26.1. cuc'!$A$2:$C$2088,3,FALSE)</f>
        <v>0</v>
      </c>
      <c r="G148" s="84">
        <f t="shared" si="4"/>
        <v>0</v>
      </c>
      <c r="H148" s="90"/>
    </row>
    <row r="149" spans="1:8" hidden="1" x14ac:dyDescent="0.3">
      <c r="A149" s="86">
        <v>123810</v>
      </c>
      <c r="B149" s="87" t="s">
        <v>1634</v>
      </c>
      <c r="C149" s="81" t="s">
        <v>1585</v>
      </c>
      <c r="D149" s="88">
        <v>1</v>
      </c>
      <c r="E149" s="88">
        <v>1</v>
      </c>
      <c r="F149" s="84">
        <f>VLOOKUP(A149,'26.1. cuc'!$A$2:$C$2088,3,FALSE)</f>
        <v>0</v>
      </c>
      <c r="G149" s="84">
        <f t="shared" si="4"/>
        <v>0</v>
      </c>
      <c r="H149" s="90"/>
    </row>
    <row r="150" spans="1:8" hidden="1" x14ac:dyDescent="0.3">
      <c r="A150" s="86">
        <v>124001</v>
      </c>
      <c r="B150" s="87" t="s">
        <v>1625</v>
      </c>
      <c r="C150" s="81" t="s">
        <v>1585</v>
      </c>
      <c r="D150" s="88">
        <v>1</v>
      </c>
      <c r="E150" s="88">
        <v>1</v>
      </c>
      <c r="F150" s="84">
        <f>VLOOKUP(A150,'26.1. cuc'!$A$2:$C$2088,3,FALSE)</f>
        <v>0</v>
      </c>
      <c r="G150" s="84">
        <f t="shared" si="4"/>
        <v>0</v>
      </c>
      <c r="H150" s="90"/>
    </row>
    <row r="151" spans="1:8" hidden="1" x14ac:dyDescent="0.3">
      <c r="A151" s="86">
        <v>124002</v>
      </c>
      <c r="B151" s="87" t="s">
        <v>1626</v>
      </c>
      <c r="C151" s="81" t="s">
        <v>1585</v>
      </c>
      <c r="D151" s="88">
        <v>1</v>
      </c>
      <c r="E151" s="88">
        <v>1</v>
      </c>
      <c r="F151" s="84">
        <f>VLOOKUP(A151,'26.1. cuc'!$A$2:$C$2088,3,FALSE)</f>
        <v>0</v>
      </c>
      <c r="G151" s="84">
        <f t="shared" si="4"/>
        <v>0</v>
      </c>
      <c r="H151" s="90"/>
    </row>
    <row r="152" spans="1:8" hidden="1" x14ac:dyDescent="0.3">
      <c r="A152" s="86">
        <v>124003</v>
      </c>
      <c r="B152" s="87" t="s">
        <v>1627</v>
      </c>
      <c r="C152" s="81" t="s">
        <v>1585</v>
      </c>
      <c r="D152" s="88">
        <v>1</v>
      </c>
      <c r="E152" s="88">
        <v>1</v>
      </c>
      <c r="F152" s="84">
        <f>VLOOKUP(A152,'26.1. cuc'!$A$2:$C$2088,3,FALSE)</f>
        <v>0</v>
      </c>
      <c r="G152" s="84">
        <f t="shared" si="4"/>
        <v>0</v>
      </c>
      <c r="H152" s="90"/>
    </row>
    <row r="153" spans="1:8" hidden="1" x14ac:dyDescent="0.3">
      <c r="A153" s="86">
        <v>124004</v>
      </c>
      <c r="B153" s="87" t="s">
        <v>1628</v>
      </c>
      <c r="C153" s="81" t="s">
        <v>1585</v>
      </c>
      <c r="D153" s="88">
        <v>1</v>
      </c>
      <c r="E153" s="88">
        <v>1</v>
      </c>
      <c r="F153" s="84">
        <f>VLOOKUP(A153,'26.1. cuc'!$A$2:$C$2088,3,FALSE)</f>
        <v>0</v>
      </c>
      <c r="G153" s="84">
        <f t="shared" si="4"/>
        <v>0</v>
      </c>
      <c r="H153" s="90"/>
    </row>
    <row r="154" spans="1:8" hidden="1" x14ac:dyDescent="0.3">
      <c r="A154" s="86">
        <v>124005</v>
      </c>
      <c r="B154" s="87" t="s">
        <v>1629</v>
      </c>
      <c r="C154" s="81" t="s">
        <v>1585</v>
      </c>
      <c r="D154" s="88">
        <v>1</v>
      </c>
      <c r="E154" s="88">
        <v>1</v>
      </c>
      <c r="F154" s="84">
        <f>VLOOKUP(A154,'26.1. cuc'!$A$2:$C$2088,3,FALSE)</f>
        <v>0</v>
      </c>
      <c r="G154" s="84">
        <f t="shared" si="4"/>
        <v>0</v>
      </c>
      <c r="H154" s="90"/>
    </row>
    <row r="155" spans="1:8" hidden="1" x14ac:dyDescent="0.3">
      <c r="A155" s="86">
        <v>124006</v>
      </c>
      <c r="B155" s="87" t="s">
        <v>1630</v>
      </c>
      <c r="C155" s="81" t="s">
        <v>1585</v>
      </c>
      <c r="D155" s="88">
        <v>1</v>
      </c>
      <c r="E155" s="88">
        <v>1</v>
      </c>
      <c r="F155" s="84">
        <f>VLOOKUP(A155,'26.1. cuc'!$A$2:$C$2088,3,FALSE)</f>
        <v>0</v>
      </c>
      <c r="G155" s="84">
        <f t="shared" si="4"/>
        <v>0</v>
      </c>
      <c r="H155" s="90"/>
    </row>
    <row r="156" spans="1:8" hidden="1" x14ac:dyDescent="0.3">
      <c r="A156" s="86">
        <v>124007</v>
      </c>
      <c r="B156" s="87" t="s">
        <v>1631</v>
      </c>
      <c r="C156" s="81" t="s">
        <v>1585</v>
      </c>
      <c r="D156" s="88">
        <v>1</v>
      </c>
      <c r="E156" s="88">
        <v>1</v>
      </c>
      <c r="F156" s="84">
        <f>VLOOKUP(A156,'26.1. cuc'!$A$2:$C$2088,3,FALSE)</f>
        <v>0</v>
      </c>
      <c r="G156" s="84">
        <f t="shared" si="4"/>
        <v>0</v>
      </c>
      <c r="H156" s="90"/>
    </row>
    <row r="157" spans="1:8" hidden="1" x14ac:dyDescent="0.3">
      <c r="A157" s="86">
        <v>124008</v>
      </c>
      <c r="B157" s="87" t="s">
        <v>1632</v>
      </c>
      <c r="C157" s="81" t="s">
        <v>1585</v>
      </c>
      <c r="D157" s="88">
        <v>1</v>
      </c>
      <c r="E157" s="88">
        <v>1</v>
      </c>
      <c r="F157" s="84">
        <f>VLOOKUP(A157,'26.1. cuc'!$A$2:$C$2088,3,FALSE)</f>
        <v>0</v>
      </c>
      <c r="G157" s="84">
        <f t="shared" si="4"/>
        <v>0</v>
      </c>
      <c r="H157" s="90"/>
    </row>
    <row r="158" spans="1:8" hidden="1" x14ac:dyDescent="0.3">
      <c r="A158" s="86">
        <v>124009</v>
      </c>
      <c r="B158" s="87" t="s">
        <v>1633</v>
      </c>
      <c r="C158" s="81" t="s">
        <v>1585</v>
      </c>
      <c r="D158" s="88">
        <v>1</v>
      </c>
      <c r="E158" s="88">
        <v>1</v>
      </c>
      <c r="F158" s="84">
        <f>VLOOKUP(A158,'26.1. cuc'!$A$2:$C$2088,3,FALSE)</f>
        <v>0</v>
      </c>
      <c r="G158" s="84">
        <f t="shared" si="4"/>
        <v>0</v>
      </c>
      <c r="H158" s="90"/>
    </row>
    <row r="159" spans="1:8" hidden="1" x14ac:dyDescent="0.3">
      <c r="A159" s="86">
        <v>124010</v>
      </c>
      <c r="B159" s="87" t="s">
        <v>1634</v>
      </c>
      <c r="C159" s="81" t="s">
        <v>1585</v>
      </c>
      <c r="D159" s="88">
        <v>1</v>
      </c>
      <c r="E159" s="88">
        <v>1</v>
      </c>
      <c r="F159" s="84">
        <f>VLOOKUP(A159,'26.1. cuc'!$A$2:$C$2088,3,FALSE)</f>
        <v>0</v>
      </c>
      <c r="G159" s="84">
        <f t="shared" si="4"/>
        <v>0</v>
      </c>
      <c r="H159" s="90"/>
    </row>
    <row r="160" spans="1:8" hidden="1" x14ac:dyDescent="0.3">
      <c r="A160" s="86">
        <v>130510</v>
      </c>
      <c r="B160" s="87" t="s">
        <v>1635</v>
      </c>
      <c r="C160" s="81" t="s">
        <v>1585</v>
      </c>
      <c r="D160" s="88">
        <v>1</v>
      </c>
      <c r="E160" s="88">
        <v>1</v>
      </c>
      <c r="F160" s="84">
        <f>VLOOKUP(A160,'26.1. cuc'!$A$2:$C$2088,3,FALSE)</f>
        <v>0</v>
      </c>
      <c r="G160" s="84">
        <f t="shared" si="4"/>
        <v>0</v>
      </c>
      <c r="H160" s="90"/>
    </row>
    <row r="161" spans="1:8" hidden="1" x14ac:dyDescent="0.3">
      <c r="A161" s="86">
        <v>130515</v>
      </c>
      <c r="B161" s="87" t="s">
        <v>1636</v>
      </c>
      <c r="C161" s="81" t="s">
        <v>1585</v>
      </c>
      <c r="D161" s="88">
        <v>1</v>
      </c>
      <c r="E161" s="88">
        <v>1</v>
      </c>
      <c r="F161" s="84">
        <f>VLOOKUP(A161,'26.1. cuc'!$A$2:$C$2088,3,FALSE)</f>
        <v>0</v>
      </c>
      <c r="G161" s="84">
        <f t="shared" si="4"/>
        <v>0</v>
      </c>
      <c r="H161" s="90"/>
    </row>
    <row r="162" spans="1:8" hidden="1" x14ac:dyDescent="0.3">
      <c r="A162" s="86">
        <v>130520</v>
      </c>
      <c r="B162" s="87" t="s">
        <v>1637</v>
      </c>
      <c r="C162" s="81" t="s">
        <v>1585</v>
      </c>
      <c r="D162" s="88">
        <v>1</v>
      </c>
      <c r="E162" s="88">
        <v>1</v>
      </c>
      <c r="F162" s="84">
        <f>VLOOKUP(A162,'26.1. cuc'!$A$2:$C$2088,3,FALSE)</f>
        <v>0</v>
      </c>
      <c r="G162" s="84">
        <f t="shared" si="4"/>
        <v>0</v>
      </c>
      <c r="H162" s="90"/>
    </row>
    <row r="163" spans="1:8" hidden="1" x14ac:dyDescent="0.3">
      <c r="A163" s="86">
        <v>130525</v>
      </c>
      <c r="B163" s="87" t="s">
        <v>1638</v>
      </c>
      <c r="C163" s="81" t="s">
        <v>1585</v>
      </c>
      <c r="D163" s="88">
        <v>1</v>
      </c>
      <c r="E163" s="88">
        <v>1</v>
      </c>
      <c r="F163" s="84">
        <f>VLOOKUP(A163,'26.1. cuc'!$A$2:$C$2088,3,FALSE)</f>
        <v>0</v>
      </c>
      <c r="G163" s="84">
        <f t="shared" si="4"/>
        <v>0</v>
      </c>
      <c r="H163" s="90"/>
    </row>
    <row r="164" spans="1:8" hidden="1" x14ac:dyDescent="0.3">
      <c r="A164" s="86">
        <v>130530</v>
      </c>
      <c r="B164" s="87" t="s">
        <v>1639</v>
      </c>
      <c r="C164" s="81" t="s">
        <v>1585</v>
      </c>
      <c r="D164" s="88">
        <v>1</v>
      </c>
      <c r="E164" s="88">
        <v>1</v>
      </c>
      <c r="F164" s="84">
        <f>VLOOKUP(A164,'26.1. cuc'!$A$2:$C$2088,3,FALSE)</f>
        <v>0</v>
      </c>
      <c r="G164" s="84">
        <f t="shared" si="4"/>
        <v>0</v>
      </c>
      <c r="H164" s="90"/>
    </row>
    <row r="165" spans="1:8" hidden="1" x14ac:dyDescent="0.3">
      <c r="A165" s="86">
        <v>130535</v>
      </c>
      <c r="B165" s="87" t="s">
        <v>1640</v>
      </c>
      <c r="C165" s="81" t="s">
        <v>1585</v>
      </c>
      <c r="D165" s="88">
        <v>1</v>
      </c>
      <c r="E165" s="88">
        <v>1</v>
      </c>
      <c r="F165" s="84">
        <f>VLOOKUP(A165,'26.1. cuc'!$A$2:$C$2088,3,FALSE)</f>
        <v>0</v>
      </c>
      <c r="G165" s="84">
        <f t="shared" ref="G165:G190" si="5">IF($G$2="CAYC",+D165*F165,+E165*F165)</f>
        <v>0</v>
      </c>
      <c r="H165" s="90"/>
    </row>
    <row r="166" spans="1:8" hidden="1" x14ac:dyDescent="0.3">
      <c r="A166" s="86">
        <v>130540</v>
      </c>
      <c r="B166" s="87" t="s">
        <v>1641</v>
      </c>
      <c r="C166" s="81" t="s">
        <v>1585</v>
      </c>
      <c r="D166" s="88">
        <v>1</v>
      </c>
      <c r="E166" s="88">
        <v>1</v>
      </c>
      <c r="F166" s="84">
        <f>VLOOKUP(A166,'26.1. cuc'!$A$2:$C$2088,3,FALSE)</f>
        <v>0</v>
      </c>
      <c r="G166" s="84">
        <f t="shared" si="5"/>
        <v>0</v>
      </c>
      <c r="H166" s="90"/>
    </row>
    <row r="167" spans="1:8" hidden="1" x14ac:dyDescent="0.3">
      <c r="A167" s="86">
        <v>130599</v>
      </c>
      <c r="B167" s="87" t="s">
        <v>1642</v>
      </c>
      <c r="C167" s="81" t="s">
        <v>1585</v>
      </c>
      <c r="D167" s="88">
        <v>1</v>
      </c>
      <c r="E167" s="88">
        <v>1</v>
      </c>
      <c r="F167" s="84">
        <f>-VLOOKUP(A167,'26.1. cuc'!$A$2:$C$2088,3,FALSE)</f>
        <v>0</v>
      </c>
      <c r="G167" s="84">
        <f t="shared" si="5"/>
        <v>0</v>
      </c>
      <c r="H167" s="90"/>
    </row>
    <row r="168" spans="1:8" hidden="1" x14ac:dyDescent="0.3">
      <c r="A168" s="86">
        <v>131005</v>
      </c>
      <c r="B168" s="87" t="s">
        <v>1643</v>
      </c>
      <c r="C168" s="81" t="s">
        <v>1585</v>
      </c>
      <c r="D168" s="88">
        <v>1</v>
      </c>
      <c r="E168" s="88">
        <v>1</v>
      </c>
      <c r="F168" s="84">
        <f>VLOOKUP(A168,'26.1. cuc'!$A$2:$C$2088,3,FALSE)</f>
        <v>0</v>
      </c>
      <c r="G168" s="84">
        <f t="shared" si="5"/>
        <v>0</v>
      </c>
      <c r="H168" s="90"/>
    </row>
    <row r="169" spans="1:8" hidden="1" x14ac:dyDescent="0.3">
      <c r="A169" s="86">
        <v>131010</v>
      </c>
      <c r="B169" s="87" t="s">
        <v>1644</v>
      </c>
      <c r="C169" s="81" t="s">
        <v>1585</v>
      </c>
      <c r="D169" s="88">
        <v>1</v>
      </c>
      <c r="E169" s="88">
        <v>1</v>
      </c>
      <c r="F169" s="84">
        <f>VLOOKUP(A169,'26.1. cuc'!$A$2:$C$2088,3,FALSE)</f>
        <v>0</v>
      </c>
      <c r="G169" s="84">
        <f t="shared" si="5"/>
        <v>0</v>
      </c>
      <c r="H169" s="90"/>
    </row>
    <row r="170" spans="1:8" hidden="1" x14ac:dyDescent="0.3">
      <c r="A170" s="86">
        <v>131015</v>
      </c>
      <c r="B170" s="87" t="s">
        <v>1645</v>
      </c>
      <c r="C170" s="81" t="s">
        <v>1585</v>
      </c>
      <c r="D170" s="88">
        <v>1</v>
      </c>
      <c r="E170" s="88">
        <v>1</v>
      </c>
      <c r="F170" s="84">
        <f>VLOOKUP(A170,'26.1. cuc'!$A$2:$C$2088,3,FALSE)</f>
        <v>0</v>
      </c>
      <c r="G170" s="84">
        <f t="shared" si="5"/>
        <v>0</v>
      </c>
      <c r="H170" s="90"/>
    </row>
    <row r="171" spans="1:8" hidden="1" x14ac:dyDescent="0.3">
      <c r="A171" s="86">
        <v>131020</v>
      </c>
      <c r="B171" s="87" t="s">
        <v>1646</v>
      </c>
      <c r="C171" s="81" t="s">
        <v>1585</v>
      </c>
      <c r="D171" s="88">
        <v>1</v>
      </c>
      <c r="E171" s="88">
        <v>1</v>
      </c>
      <c r="F171" s="84">
        <f>VLOOKUP(A171,'26.1. cuc'!$A$2:$C$2088,3,FALSE)</f>
        <v>0</v>
      </c>
      <c r="G171" s="84">
        <f t="shared" si="5"/>
        <v>0</v>
      </c>
      <c r="H171" s="90"/>
    </row>
    <row r="172" spans="1:8" hidden="1" x14ac:dyDescent="0.3">
      <c r="A172" s="86">
        <v>131025</v>
      </c>
      <c r="B172" s="87" t="s">
        <v>1647</v>
      </c>
      <c r="C172" s="81" t="s">
        <v>1585</v>
      </c>
      <c r="D172" s="88">
        <v>1</v>
      </c>
      <c r="E172" s="88">
        <v>1</v>
      </c>
      <c r="F172" s="84">
        <f>VLOOKUP(A172,'26.1. cuc'!$A$2:$C$2088,3,FALSE)</f>
        <v>0</v>
      </c>
      <c r="G172" s="84">
        <f t="shared" si="5"/>
        <v>0</v>
      </c>
      <c r="H172" s="90"/>
    </row>
    <row r="173" spans="1:8" hidden="1" x14ac:dyDescent="0.3">
      <c r="A173" s="86">
        <v>131030</v>
      </c>
      <c r="B173" s="87" t="s">
        <v>1648</v>
      </c>
      <c r="C173" s="81" t="s">
        <v>1585</v>
      </c>
      <c r="D173" s="88">
        <v>1</v>
      </c>
      <c r="E173" s="88">
        <v>1</v>
      </c>
      <c r="F173" s="84">
        <f>VLOOKUP(A173,'26.1. cuc'!$A$2:$C$2088,3,FALSE)</f>
        <v>0</v>
      </c>
      <c r="G173" s="84">
        <f t="shared" si="5"/>
        <v>0</v>
      </c>
      <c r="H173" s="90"/>
    </row>
    <row r="174" spans="1:8" hidden="1" x14ac:dyDescent="0.3">
      <c r="A174" s="86">
        <v>131040</v>
      </c>
      <c r="B174" s="87" t="s">
        <v>1649</v>
      </c>
      <c r="C174" s="81" t="s">
        <v>1585</v>
      </c>
      <c r="D174" s="88">
        <v>1</v>
      </c>
      <c r="E174" s="88">
        <v>1</v>
      </c>
      <c r="F174" s="84">
        <f>VLOOKUP(A174,'26.1. cuc'!$A$2:$C$2088,3,FALSE)</f>
        <v>0</v>
      </c>
      <c r="G174" s="84">
        <f t="shared" si="5"/>
        <v>0</v>
      </c>
      <c r="H174" s="90"/>
    </row>
    <row r="175" spans="1:8" hidden="1" x14ac:dyDescent="0.3">
      <c r="A175" s="86">
        <v>131099</v>
      </c>
      <c r="B175" s="87" t="s">
        <v>1650</v>
      </c>
      <c r="C175" s="81" t="s">
        <v>1585</v>
      </c>
      <c r="D175" s="88">
        <v>1</v>
      </c>
      <c r="E175" s="88">
        <v>1</v>
      </c>
      <c r="F175" s="84">
        <f>-VLOOKUP(A175,'26.1. cuc'!$A$2:$C$2088,3,FALSE)</f>
        <v>0</v>
      </c>
      <c r="G175" s="84">
        <f t="shared" si="5"/>
        <v>0</v>
      </c>
      <c r="H175" s="90"/>
    </row>
    <row r="176" spans="1:8" hidden="1" x14ac:dyDescent="0.3">
      <c r="A176" s="86">
        <v>131501</v>
      </c>
      <c r="B176" s="87" t="s">
        <v>1651</v>
      </c>
      <c r="C176" s="81" t="s">
        <v>1585</v>
      </c>
      <c r="D176" s="88">
        <v>1</v>
      </c>
      <c r="E176" s="88">
        <v>1</v>
      </c>
      <c r="F176" s="84">
        <f>VLOOKUP(A176,'26.1. cuc'!$A$2:$C$2088,3,FALSE)</f>
        <v>0</v>
      </c>
      <c r="G176" s="84">
        <f t="shared" si="5"/>
        <v>0</v>
      </c>
      <c r="H176" s="90"/>
    </row>
    <row r="177" spans="1:8" hidden="1" x14ac:dyDescent="0.3">
      <c r="A177" s="86">
        <v>131502</v>
      </c>
      <c r="B177" s="87" t="s">
        <v>1652</v>
      </c>
      <c r="C177" s="81" t="s">
        <v>1585</v>
      </c>
      <c r="D177" s="88">
        <v>1</v>
      </c>
      <c r="E177" s="88">
        <v>1</v>
      </c>
      <c r="F177" s="84">
        <f>VLOOKUP(A177,'26.1. cuc'!$A$2:$C$2088,3,FALSE)</f>
        <v>0</v>
      </c>
      <c r="G177" s="84">
        <f t="shared" si="5"/>
        <v>0</v>
      </c>
      <c r="H177" s="90"/>
    </row>
    <row r="178" spans="1:8" hidden="1" x14ac:dyDescent="0.3">
      <c r="A178" s="86">
        <v>131503</v>
      </c>
      <c r="B178" s="87" t="s">
        <v>1653</v>
      </c>
      <c r="C178" s="81" t="s">
        <v>1585</v>
      </c>
      <c r="D178" s="88">
        <v>1</v>
      </c>
      <c r="E178" s="88">
        <v>1</v>
      </c>
      <c r="F178" s="84">
        <f>VLOOKUP(A178,'26.1. cuc'!$A$2:$C$2088,3,FALSE)</f>
        <v>0</v>
      </c>
      <c r="G178" s="84">
        <f t="shared" si="5"/>
        <v>0</v>
      </c>
      <c r="H178" s="90"/>
    </row>
    <row r="179" spans="1:8" hidden="1" x14ac:dyDescent="0.3">
      <c r="A179" s="86">
        <v>131599</v>
      </c>
      <c r="B179" s="87" t="s">
        <v>1654</v>
      </c>
      <c r="C179" s="81" t="s">
        <v>1585</v>
      </c>
      <c r="D179" s="88">
        <v>1</v>
      </c>
      <c r="E179" s="88">
        <v>1</v>
      </c>
      <c r="F179" s="84">
        <f>-VLOOKUP(A179,'26.1. cuc'!$A$2:$C$2088,3,FALSE)</f>
        <v>0</v>
      </c>
      <c r="G179" s="84">
        <f t="shared" si="5"/>
        <v>0</v>
      </c>
      <c r="H179" s="90"/>
    </row>
    <row r="180" spans="1:8" hidden="1" x14ac:dyDescent="0.3">
      <c r="A180" s="86">
        <v>140805</v>
      </c>
      <c r="B180" s="87" t="s">
        <v>1573</v>
      </c>
      <c r="C180" s="81" t="s">
        <v>1585</v>
      </c>
      <c r="D180" s="88">
        <v>1</v>
      </c>
      <c r="E180" s="88">
        <v>1</v>
      </c>
      <c r="F180" s="84">
        <f>-VLOOKUP(A180,'26.1. cuc'!$A$2:$C$2088,3,FALSE)</f>
        <v>0</v>
      </c>
      <c r="G180" s="84">
        <f t="shared" si="5"/>
        <v>0</v>
      </c>
      <c r="H180" s="90"/>
    </row>
    <row r="181" spans="1:8" hidden="1" x14ac:dyDescent="0.3">
      <c r="A181" s="86">
        <v>140810</v>
      </c>
      <c r="B181" s="87" t="s">
        <v>1575</v>
      </c>
      <c r="C181" s="81" t="s">
        <v>1585</v>
      </c>
      <c r="D181" s="88">
        <v>1</v>
      </c>
      <c r="E181" s="88">
        <v>1</v>
      </c>
      <c r="F181" s="84">
        <f>-VLOOKUP(A181,'26.1. cuc'!$A$2:$C$2088,3,FALSE)</f>
        <v>0</v>
      </c>
      <c r="G181" s="84">
        <f t="shared" si="5"/>
        <v>0</v>
      </c>
      <c r="H181" s="90"/>
    </row>
    <row r="182" spans="1:8" hidden="1" x14ac:dyDescent="0.3">
      <c r="A182" s="86">
        <v>140815</v>
      </c>
      <c r="B182" s="87" t="s">
        <v>1576</v>
      </c>
      <c r="C182" s="81" t="s">
        <v>1585</v>
      </c>
      <c r="D182" s="88">
        <v>1</v>
      </c>
      <c r="E182" s="88">
        <v>1</v>
      </c>
      <c r="F182" s="84">
        <f>-VLOOKUP(A182,'26.1. cuc'!$A$2:$C$2088,3,FALSE)</f>
        <v>0</v>
      </c>
      <c r="G182" s="84">
        <f t="shared" si="5"/>
        <v>0</v>
      </c>
      <c r="H182" s="90"/>
    </row>
    <row r="183" spans="1:8" hidden="1" x14ac:dyDescent="0.3">
      <c r="A183" s="86">
        <v>140820</v>
      </c>
      <c r="B183" s="87" t="s">
        <v>1577</v>
      </c>
      <c r="C183" s="81" t="s">
        <v>1585</v>
      </c>
      <c r="D183" s="88">
        <v>1</v>
      </c>
      <c r="E183" s="88">
        <v>1</v>
      </c>
      <c r="F183" s="84">
        <f>-VLOOKUP(A183,'26.1. cuc'!$A$2:$C$2088,3,FALSE)</f>
        <v>0</v>
      </c>
      <c r="G183" s="84">
        <f t="shared" si="5"/>
        <v>0</v>
      </c>
      <c r="H183" s="90"/>
    </row>
    <row r="184" spans="1:8" hidden="1" x14ac:dyDescent="0.3">
      <c r="A184" s="86">
        <v>140825</v>
      </c>
      <c r="B184" s="87" t="s">
        <v>1578</v>
      </c>
      <c r="C184" s="81" t="s">
        <v>1585</v>
      </c>
      <c r="D184" s="88">
        <v>1</v>
      </c>
      <c r="E184" s="88">
        <v>1</v>
      </c>
      <c r="F184" s="84">
        <f>-VLOOKUP(A184,'26.1. cuc'!$A$2:$C$2088,3,FALSE)</f>
        <v>0</v>
      </c>
      <c r="G184" s="84">
        <f t="shared" si="5"/>
        <v>0</v>
      </c>
      <c r="H184" s="90"/>
    </row>
    <row r="185" spans="1:8" hidden="1" x14ac:dyDescent="0.3">
      <c r="A185" s="86">
        <v>140905</v>
      </c>
      <c r="B185" s="87" t="s">
        <v>1573</v>
      </c>
      <c r="C185" s="81" t="s">
        <v>1585</v>
      </c>
      <c r="D185" s="88">
        <v>1</v>
      </c>
      <c r="E185" s="88">
        <v>1</v>
      </c>
      <c r="F185" s="84">
        <f>-VLOOKUP(A185,'26.1. cuc'!$A$2:$C$2088,3,FALSE)</f>
        <v>0</v>
      </c>
      <c r="G185" s="84">
        <f t="shared" si="5"/>
        <v>0</v>
      </c>
      <c r="H185" s="90"/>
    </row>
    <row r="186" spans="1:8" hidden="1" x14ac:dyDescent="0.3">
      <c r="A186" s="86">
        <v>140910</v>
      </c>
      <c r="B186" s="87" t="s">
        <v>1575</v>
      </c>
      <c r="C186" s="81" t="s">
        <v>1585</v>
      </c>
      <c r="D186" s="88">
        <v>1</v>
      </c>
      <c r="E186" s="88">
        <v>1</v>
      </c>
      <c r="F186" s="84">
        <f>-VLOOKUP(A186,'26.1. cuc'!$A$2:$C$2088,3,FALSE)</f>
        <v>0</v>
      </c>
      <c r="G186" s="84">
        <f t="shared" si="5"/>
        <v>0</v>
      </c>
      <c r="H186" s="90"/>
    </row>
    <row r="187" spans="1:8" hidden="1" x14ac:dyDescent="0.3">
      <c r="A187" s="86">
        <v>140915</v>
      </c>
      <c r="B187" s="87" t="s">
        <v>1576</v>
      </c>
      <c r="C187" s="81" t="s">
        <v>1585</v>
      </c>
      <c r="D187" s="88">
        <v>1</v>
      </c>
      <c r="E187" s="88">
        <v>1</v>
      </c>
      <c r="F187" s="84">
        <f>-VLOOKUP(A187,'26.1. cuc'!$A$2:$C$2088,3,FALSE)</f>
        <v>0</v>
      </c>
      <c r="G187" s="84">
        <f t="shared" si="5"/>
        <v>0</v>
      </c>
      <c r="H187" s="90"/>
    </row>
    <row r="188" spans="1:8" hidden="1" x14ac:dyDescent="0.3">
      <c r="A188" s="86">
        <v>140920</v>
      </c>
      <c r="B188" s="87" t="s">
        <v>1577</v>
      </c>
      <c r="C188" s="81" t="s">
        <v>1585</v>
      </c>
      <c r="D188" s="88">
        <v>1</v>
      </c>
      <c r="E188" s="88">
        <v>1</v>
      </c>
      <c r="F188" s="84">
        <f>-VLOOKUP(A188,'26.1. cuc'!$A$2:$C$2088,3,FALSE)</f>
        <v>0</v>
      </c>
      <c r="G188" s="84">
        <f t="shared" si="5"/>
        <v>0</v>
      </c>
      <c r="H188" s="90"/>
    </row>
    <row r="189" spans="1:8" hidden="1" x14ac:dyDescent="0.3">
      <c r="A189" s="86">
        <v>140925</v>
      </c>
      <c r="B189" s="87" t="s">
        <v>1578</v>
      </c>
      <c r="C189" s="81" t="s">
        <v>1585</v>
      </c>
      <c r="D189" s="88">
        <v>1</v>
      </c>
      <c r="E189" s="88">
        <v>1</v>
      </c>
      <c r="F189" s="84">
        <f>-VLOOKUP(A189,'26.1. cuc'!$A$2:$C$2088,3,FALSE)</f>
        <v>0</v>
      </c>
      <c r="G189" s="84">
        <f t="shared" si="5"/>
        <v>0</v>
      </c>
      <c r="H189" s="90"/>
    </row>
    <row r="190" spans="1:8" hidden="1" x14ac:dyDescent="0.3">
      <c r="A190" s="86">
        <v>140930</v>
      </c>
      <c r="B190" s="87" t="s">
        <v>1655</v>
      </c>
      <c r="C190" s="81" t="s">
        <v>1585</v>
      </c>
      <c r="D190" s="88">
        <v>1</v>
      </c>
      <c r="E190" s="88">
        <v>1</v>
      </c>
      <c r="F190" s="84">
        <f>VLOOKUP(A190,'26.1. cuc'!$A$2:$C$2088,3,FALSE)</f>
        <v>0</v>
      </c>
      <c r="G190" s="84">
        <f t="shared" si="5"/>
        <v>0</v>
      </c>
      <c r="H190" s="90"/>
    </row>
    <row r="191" spans="1:8" hidden="1" x14ac:dyDescent="0.3">
      <c r="A191" s="86">
        <v>141005</v>
      </c>
      <c r="B191" s="87" t="s">
        <v>1573</v>
      </c>
      <c r="C191" s="81" t="s">
        <v>1585</v>
      </c>
      <c r="D191" s="88">
        <v>1</v>
      </c>
      <c r="E191" s="88">
        <v>1</v>
      </c>
      <c r="F191" s="84">
        <f>VLOOKUP(A191,'26.1. cuc'!$A$2:$C$2088,3,FALSE)</f>
        <v>0</v>
      </c>
      <c r="H191" s="90"/>
    </row>
    <row r="192" spans="1:8" hidden="1" x14ac:dyDescent="0.3">
      <c r="A192" s="86">
        <v>141010</v>
      </c>
      <c r="B192" s="87" t="s">
        <v>1575</v>
      </c>
      <c r="C192" s="81" t="s">
        <v>1585</v>
      </c>
      <c r="D192" s="88">
        <v>1</v>
      </c>
      <c r="E192" s="88">
        <v>1</v>
      </c>
      <c r="F192" s="84">
        <f>VLOOKUP(A192,'26.1. cuc'!$A$2:$C$2088,3,FALSE)</f>
        <v>0</v>
      </c>
      <c r="G192" s="84"/>
      <c r="H192" s="90"/>
    </row>
    <row r="193" spans="1:8" hidden="1" x14ac:dyDescent="0.3">
      <c r="A193" s="86">
        <v>141015</v>
      </c>
      <c r="B193" s="87" t="s">
        <v>1576</v>
      </c>
      <c r="C193" s="81" t="s">
        <v>1585</v>
      </c>
      <c r="D193" s="88">
        <v>1</v>
      </c>
      <c r="E193" s="88">
        <v>1</v>
      </c>
      <c r="F193" s="84">
        <f>VLOOKUP(A193,'26.1. cuc'!$A$2:$C$2088,3,FALSE)</f>
        <v>0</v>
      </c>
      <c r="G193" s="84"/>
      <c r="H193" s="90"/>
    </row>
    <row r="194" spans="1:8" hidden="1" x14ac:dyDescent="0.3">
      <c r="A194" s="86">
        <v>141020</v>
      </c>
      <c r="B194" s="87" t="s">
        <v>1577</v>
      </c>
      <c r="C194" s="81" t="s">
        <v>1585</v>
      </c>
      <c r="D194" s="88">
        <v>1</v>
      </c>
      <c r="E194" s="88">
        <v>1</v>
      </c>
      <c r="F194" s="84">
        <f>VLOOKUP(A194,'26.1. cuc'!$A$2:$C$2088,3,FALSE)</f>
        <v>0</v>
      </c>
      <c r="G194" s="84"/>
      <c r="H194" s="90"/>
    </row>
    <row r="195" spans="1:8" hidden="1" x14ac:dyDescent="0.3">
      <c r="A195" s="86">
        <v>141025</v>
      </c>
      <c r="B195" s="87" t="s">
        <v>1578</v>
      </c>
      <c r="C195" s="81" t="s">
        <v>1585</v>
      </c>
      <c r="D195" s="88">
        <v>1</v>
      </c>
      <c r="E195" s="88">
        <v>1</v>
      </c>
      <c r="F195" s="84">
        <f>VLOOKUP(A195,'26.1. cuc'!$A$2:$C$2088,3,FALSE)</f>
        <v>0</v>
      </c>
      <c r="G195" s="84"/>
      <c r="H195" s="90"/>
    </row>
    <row r="196" spans="1:8" hidden="1" x14ac:dyDescent="0.3">
      <c r="A196" s="86">
        <v>141030</v>
      </c>
      <c r="B196" s="87" t="s">
        <v>1656</v>
      </c>
      <c r="C196" s="81" t="s">
        <v>1585</v>
      </c>
      <c r="D196" s="88">
        <v>1</v>
      </c>
      <c r="E196" s="88">
        <v>1</v>
      </c>
      <c r="F196" s="84">
        <f>VLOOKUP(A196,'26.1. cuc'!$A$2:$C$2088,3,FALSE)</f>
        <v>0</v>
      </c>
      <c r="G196" s="84"/>
      <c r="H196" s="90"/>
    </row>
    <row r="197" spans="1:8" ht="13.8" hidden="1" customHeight="1" x14ac:dyDescent="0.3">
      <c r="A197" s="86">
        <v>141105</v>
      </c>
      <c r="B197" s="87" t="s">
        <v>1573</v>
      </c>
      <c r="C197" s="81" t="s">
        <v>1585</v>
      </c>
      <c r="D197" s="88">
        <v>1</v>
      </c>
      <c r="E197" s="88">
        <v>1</v>
      </c>
      <c r="F197" s="84">
        <f>VLOOKUP(A197,'26.1. cuc'!$A$2:$C$2088,3,FALSE)</f>
        <v>0</v>
      </c>
      <c r="G197" s="159">
        <f>IFERROR(VLOOKUP(A197,#REF!,2,FALSE)*E197,0)</f>
        <v>0</v>
      </c>
      <c r="H197" s="381" t="s">
        <v>1657</v>
      </c>
    </row>
    <row r="198" spans="1:8" hidden="1" x14ac:dyDescent="0.3">
      <c r="A198" s="86">
        <v>141110</v>
      </c>
      <c r="B198" s="87" t="s">
        <v>1575</v>
      </c>
      <c r="C198" s="81" t="s">
        <v>1585</v>
      </c>
      <c r="D198" s="88">
        <v>1</v>
      </c>
      <c r="E198" s="88">
        <v>1</v>
      </c>
      <c r="F198" s="84">
        <f>VLOOKUP(A198,'26.1. cuc'!$A$2:$C$2088,3,FALSE)</f>
        <v>0</v>
      </c>
      <c r="G198" s="159">
        <f>IFERROR(VLOOKUP(A198,#REF!,2,FALSE)*E198,0)</f>
        <v>0</v>
      </c>
      <c r="H198" s="382"/>
    </row>
    <row r="199" spans="1:8" hidden="1" x14ac:dyDescent="0.3">
      <c r="A199" s="86">
        <v>141115</v>
      </c>
      <c r="B199" s="87" t="s">
        <v>1576</v>
      </c>
      <c r="C199" s="81" t="s">
        <v>1585</v>
      </c>
      <c r="D199" s="88">
        <v>1</v>
      </c>
      <c r="E199" s="88">
        <v>1</v>
      </c>
      <c r="F199" s="84">
        <f>VLOOKUP(A199,'26.1. cuc'!$A$2:$C$2088,3,FALSE)</f>
        <v>0</v>
      </c>
      <c r="G199" s="159">
        <f>IFERROR(VLOOKUP(A199,#REF!,2,FALSE)*E199,0)</f>
        <v>0</v>
      </c>
      <c r="H199" s="382"/>
    </row>
    <row r="200" spans="1:8" hidden="1" x14ac:dyDescent="0.3">
      <c r="A200" s="86">
        <v>141120</v>
      </c>
      <c r="B200" s="87" t="s">
        <v>1577</v>
      </c>
      <c r="C200" s="81" t="s">
        <v>1585</v>
      </c>
      <c r="D200" s="88">
        <v>1</v>
      </c>
      <c r="E200" s="88">
        <v>1</v>
      </c>
      <c r="F200" s="84">
        <f>VLOOKUP(A200,'26.1. cuc'!$A$2:$C$2088,3,FALSE)</f>
        <v>0</v>
      </c>
      <c r="G200" s="159">
        <f>IFERROR(VLOOKUP(A200,#REF!,2,FALSE)*E200,0)</f>
        <v>0</v>
      </c>
      <c r="H200" s="382"/>
    </row>
    <row r="201" spans="1:8" hidden="1" x14ac:dyDescent="0.3">
      <c r="A201" s="86">
        <v>141125</v>
      </c>
      <c r="B201" s="87" t="s">
        <v>1578</v>
      </c>
      <c r="C201" s="81" t="s">
        <v>1585</v>
      </c>
      <c r="D201" s="88">
        <v>1</v>
      </c>
      <c r="E201" s="88">
        <v>1</v>
      </c>
      <c r="F201" s="84">
        <f>VLOOKUP(A201,'26.1. cuc'!$A$2:$C$2088,3,FALSE)</f>
        <v>0</v>
      </c>
      <c r="G201" s="159">
        <f>IFERROR(VLOOKUP(A201,#REF!,2,FALSE)*E201,0)</f>
        <v>0</v>
      </c>
      <c r="H201" s="382"/>
    </row>
    <row r="202" spans="1:8" hidden="1" x14ac:dyDescent="0.3">
      <c r="A202" s="86">
        <v>141205</v>
      </c>
      <c r="B202" s="87" t="s">
        <v>1573</v>
      </c>
      <c r="C202" s="81" t="s">
        <v>1585</v>
      </c>
      <c r="D202" s="88">
        <v>1</v>
      </c>
      <c r="E202" s="88">
        <v>1</v>
      </c>
      <c r="F202" s="84">
        <f>VLOOKUP(A202,'26.1. cuc'!$A$2:$C$2088,3,FALSE)</f>
        <v>0</v>
      </c>
      <c r="G202" s="159">
        <f>IFERROR(VLOOKUP(A202,#REF!,2,FALSE)*E202,0)</f>
        <v>0</v>
      </c>
      <c r="H202" s="382"/>
    </row>
    <row r="203" spans="1:8" hidden="1" x14ac:dyDescent="0.3">
      <c r="A203" s="86">
        <v>141210</v>
      </c>
      <c r="B203" s="87" t="s">
        <v>1575</v>
      </c>
      <c r="C203" s="81" t="s">
        <v>1585</v>
      </c>
      <c r="D203" s="88">
        <v>1</v>
      </c>
      <c r="E203" s="88">
        <v>1</v>
      </c>
      <c r="F203" s="84">
        <f>VLOOKUP(A203,'26.1. cuc'!$A$2:$C$2088,3,FALSE)</f>
        <v>0</v>
      </c>
      <c r="G203" s="159">
        <f>IFERROR(VLOOKUP(A203,#REF!,2,FALSE)*E203,0)</f>
        <v>0</v>
      </c>
      <c r="H203" s="382"/>
    </row>
    <row r="204" spans="1:8" hidden="1" x14ac:dyDescent="0.3">
      <c r="A204" s="86">
        <v>141215</v>
      </c>
      <c r="B204" s="87" t="s">
        <v>1576</v>
      </c>
      <c r="C204" s="81" t="s">
        <v>1585</v>
      </c>
      <c r="D204" s="88">
        <v>1</v>
      </c>
      <c r="E204" s="88">
        <v>1</v>
      </c>
      <c r="F204" s="84">
        <f>VLOOKUP(A204,'26.1. cuc'!$A$2:$C$2088,3,FALSE)</f>
        <v>0</v>
      </c>
      <c r="G204" s="159">
        <f>IFERROR(VLOOKUP(A204,#REF!,2,FALSE)*E204,0)</f>
        <v>0</v>
      </c>
      <c r="H204" s="382"/>
    </row>
    <row r="205" spans="1:8" hidden="1" x14ac:dyDescent="0.3">
      <c r="A205" s="86">
        <v>141220</v>
      </c>
      <c r="B205" s="87" t="s">
        <v>1577</v>
      </c>
      <c r="C205" s="81" t="s">
        <v>1585</v>
      </c>
      <c r="D205" s="88">
        <v>1</v>
      </c>
      <c r="E205" s="88">
        <v>1</v>
      </c>
      <c r="F205" s="84">
        <f>VLOOKUP(A205,'26.1. cuc'!$A$2:$C$2088,3,FALSE)</f>
        <v>0</v>
      </c>
      <c r="G205" s="159">
        <f>IFERROR(VLOOKUP(A205,#REF!,2,FALSE)*E205,0)</f>
        <v>0</v>
      </c>
      <c r="H205" s="382"/>
    </row>
    <row r="206" spans="1:8" hidden="1" x14ac:dyDescent="0.3">
      <c r="A206" s="86">
        <v>141225</v>
      </c>
      <c r="B206" s="87" t="s">
        <v>1578</v>
      </c>
      <c r="C206" s="81" t="s">
        <v>1585</v>
      </c>
      <c r="D206" s="88">
        <v>1</v>
      </c>
      <c r="E206" s="88">
        <v>1</v>
      </c>
      <c r="F206" s="84">
        <f>VLOOKUP(A206,'26.1. cuc'!$A$2:$C$2088,3,FALSE)</f>
        <v>0</v>
      </c>
      <c r="G206" s="159">
        <f>IFERROR(VLOOKUP(A206,#REF!,2,FALSE)*E206,0)</f>
        <v>0</v>
      </c>
      <c r="H206" s="382"/>
    </row>
    <row r="207" spans="1:8" x14ac:dyDescent="0.3">
      <c r="A207" s="86">
        <v>144105</v>
      </c>
      <c r="B207" s="87" t="s">
        <v>1573</v>
      </c>
      <c r="C207" s="81" t="s">
        <v>1585</v>
      </c>
      <c r="D207" s="88">
        <v>1</v>
      </c>
      <c r="E207" s="88">
        <v>1</v>
      </c>
      <c r="F207" s="84">
        <f>VLOOKUP(A207,'26.1. cuc'!$A$2:$C$2088,3,FALSE)</f>
        <v>204601686938.07001</v>
      </c>
      <c r="G207" s="159">
        <f>+F207*E207</f>
        <v>204601686938.07001</v>
      </c>
      <c r="H207" s="382"/>
    </row>
    <row r="208" spans="1:8" x14ac:dyDescent="0.3">
      <c r="A208" s="86">
        <v>144110</v>
      </c>
      <c r="B208" s="87" t="s">
        <v>1575</v>
      </c>
      <c r="C208" s="81" t="s">
        <v>1585</v>
      </c>
      <c r="D208" s="88">
        <v>1</v>
      </c>
      <c r="E208" s="88">
        <v>1</v>
      </c>
      <c r="F208" s="84">
        <f>VLOOKUP(A208,'26.1. cuc'!$A$2:$C$2088,3,FALSE)</f>
        <v>3234249453</v>
      </c>
      <c r="G208" s="159">
        <f t="shared" ref="G208:G211" si="6">+F208*E208</f>
        <v>3234249453</v>
      </c>
      <c r="H208" s="382"/>
    </row>
    <row r="209" spans="1:8" x14ac:dyDescent="0.3">
      <c r="A209" s="86">
        <v>144115</v>
      </c>
      <c r="B209" s="87" t="s">
        <v>1576</v>
      </c>
      <c r="C209" s="81" t="s">
        <v>1585</v>
      </c>
      <c r="D209" s="88">
        <v>1</v>
      </c>
      <c r="E209" s="88">
        <v>1</v>
      </c>
      <c r="F209" s="84">
        <f>VLOOKUP(A209,'26.1. cuc'!$A$2:$C$2088,3,FALSE)</f>
        <v>1059081543</v>
      </c>
      <c r="G209" s="159">
        <f t="shared" si="6"/>
        <v>1059081543</v>
      </c>
      <c r="H209" s="382"/>
    </row>
    <row r="210" spans="1:8" x14ac:dyDescent="0.3">
      <c r="A210" s="86">
        <v>144120</v>
      </c>
      <c r="B210" s="87" t="s">
        <v>1577</v>
      </c>
      <c r="C210" s="81" t="s">
        <v>1585</v>
      </c>
      <c r="D210" s="88">
        <v>1</v>
      </c>
      <c r="E210" s="88">
        <v>1</v>
      </c>
      <c r="F210" s="84">
        <f>VLOOKUP(A210,'26.1. cuc'!$A$2:$C$2088,3,FALSE)</f>
        <v>1699103515</v>
      </c>
      <c r="G210" s="159">
        <f t="shared" si="6"/>
        <v>1699103515</v>
      </c>
      <c r="H210" s="382"/>
    </row>
    <row r="211" spans="1:8" x14ac:dyDescent="0.3">
      <c r="A211" s="86">
        <v>144125</v>
      </c>
      <c r="B211" s="87" t="s">
        <v>1578</v>
      </c>
      <c r="C211" s="81" t="s">
        <v>1585</v>
      </c>
      <c r="D211" s="88">
        <v>1</v>
      </c>
      <c r="E211" s="88">
        <v>1</v>
      </c>
      <c r="F211" s="84">
        <f>VLOOKUP(A211,'26.1. cuc'!$A$2:$C$2088,3,FALSE)</f>
        <v>7108018711</v>
      </c>
      <c r="G211" s="159">
        <f t="shared" si="6"/>
        <v>7108018711</v>
      </c>
      <c r="H211" s="382"/>
    </row>
    <row r="212" spans="1:8" hidden="1" x14ac:dyDescent="0.3">
      <c r="A212" s="86">
        <v>144205</v>
      </c>
      <c r="B212" s="87" t="s">
        <v>1573</v>
      </c>
      <c r="C212" s="81" t="s">
        <v>1585</v>
      </c>
      <c r="D212" s="88">
        <v>1</v>
      </c>
      <c r="E212" s="88">
        <v>1</v>
      </c>
      <c r="F212" s="84">
        <f>VLOOKUP(A212,'26.1. cuc'!$A$2:$C$2088,3,FALSE)</f>
        <v>0</v>
      </c>
      <c r="G212" s="159">
        <f>IFERROR(VLOOKUP(A212,#REF!,2,FALSE)*E212,0)</f>
        <v>0</v>
      </c>
      <c r="H212" s="382"/>
    </row>
    <row r="213" spans="1:8" hidden="1" x14ac:dyDescent="0.3">
      <c r="A213" s="86">
        <v>144210</v>
      </c>
      <c r="B213" s="87" t="s">
        <v>1575</v>
      </c>
      <c r="C213" s="81" t="s">
        <v>1585</v>
      </c>
      <c r="D213" s="88">
        <v>1</v>
      </c>
      <c r="E213" s="88">
        <v>1</v>
      </c>
      <c r="F213" s="84">
        <f>VLOOKUP(A213,'26.1. cuc'!$A$2:$C$2088,3,FALSE)</f>
        <v>0</v>
      </c>
      <c r="G213" s="159">
        <f>IFERROR(VLOOKUP(A213,#REF!,2,FALSE)*E213,0)</f>
        <v>0</v>
      </c>
      <c r="H213" s="382"/>
    </row>
    <row r="214" spans="1:8" hidden="1" x14ac:dyDescent="0.3">
      <c r="A214" s="86">
        <v>144215</v>
      </c>
      <c r="B214" s="87" t="s">
        <v>1576</v>
      </c>
      <c r="C214" s="81" t="s">
        <v>1585</v>
      </c>
      <c r="D214" s="88">
        <v>1</v>
      </c>
      <c r="E214" s="88">
        <v>1</v>
      </c>
      <c r="F214" s="84">
        <f>VLOOKUP(A214,'26.1. cuc'!$A$2:$C$2088,3,FALSE)</f>
        <v>0</v>
      </c>
      <c r="G214" s="159">
        <f>IFERROR(VLOOKUP(A214,#REF!,2,FALSE)*E214,0)</f>
        <v>0</v>
      </c>
      <c r="H214" s="382"/>
    </row>
    <row r="215" spans="1:8" hidden="1" x14ac:dyDescent="0.3">
      <c r="A215" s="86">
        <v>144220</v>
      </c>
      <c r="B215" s="87" t="s">
        <v>1577</v>
      </c>
      <c r="C215" s="81" t="s">
        <v>1585</v>
      </c>
      <c r="D215" s="88">
        <v>1</v>
      </c>
      <c r="E215" s="88">
        <v>1</v>
      </c>
      <c r="F215" s="84">
        <f>VLOOKUP(A215,'26.1. cuc'!$A$2:$C$2088,3,FALSE)</f>
        <v>0</v>
      </c>
      <c r="G215" s="159">
        <f>IFERROR(VLOOKUP(A215,#REF!,2,FALSE)*E215,0)</f>
        <v>0</v>
      </c>
      <c r="H215" s="382"/>
    </row>
    <row r="216" spans="1:8" hidden="1" x14ac:dyDescent="0.3">
      <c r="A216" s="86">
        <v>144225</v>
      </c>
      <c r="B216" s="87" t="s">
        <v>1578</v>
      </c>
      <c r="C216" s="81" t="s">
        <v>1585</v>
      </c>
      <c r="D216" s="88">
        <v>1</v>
      </c>
      <c r="E216" s="88">
        <v>1</v>
      </c>
      <c r="F216" s="84">
        <f>VLOOKUP(A216,'26.1. cuc'!$A$2:$C$2088,3,FALSE)</f>
        <v>0</v>
      </c>
      <c r="G216" s="159">
        <f>IFERROR(VLOOKUP(A216,#REF!,2,FALSE)*E216,0)</f>
        <v>0</v>
      </c>
      <c r="H216" s="382"/>
    </row>
    <row r="217" spans="1:8" x14ac:dyDescent="0.3">
      <c r="A217" s="86">
        <v>144305</v>
      </c>
      <c r="B217" s="87" t="s">
        <v>1573</v>
      </c>
      <c r="C217" s="81" t="s">
        <v>1585</v>
      </c>
      <c r="D217" s="88">
        <v>1</v>
      </c>
      <c r="E217" s="88">
        <v>1</v>
      </c>
      <c r="F217" s="84">
        <f>VLOOKUP(A217,'26.1. cuc'!$A$2:$C$2088,3,FALSE)</f>
        <v>203503348</v>
      </c>
      <c r="G217" s="84">
        <f t="shared" ref="G217:G280" si="7">IF($G$2="CAYC",+D217*F217,+E217*F217)</f>
        <v>203503348</v>
      </c>
      <c r="H217" s="382"/>
    </row>
    <row r="218" spans="1:8" x14ac:dyDescent="0.3">
      <c r="A218" s="86">
        <v>144310</v>
      </c>
      <c r="B218" s="87" t="s">
        <v>1575</v>
      </c>
      <c r="C218" s="81" t="s">
        <v>1585</v>
      </c>
      <c r="D218" s="88">
        <v>1</v>
      </c>
      <c r="E218" s="88">
        <v>1</v>
      </c>
      <c r="F218" s="84">
        <f>VLOOKUP(A218,'26.1. cuc'!$A$2:$C$2088,3,FALSE)</f>
        <v>60495373</v>
      </c>
      <c r="G218" s="84">
        <f t="shared" si="7"/>
        <v>60495373</v>
      </c>
      <c r="H218" s="382"/>
    </row>
    <row r="219" spans="1:8" x14ac:dyDescent="0.3">
      <c r="A219" s="86">
        <v>144315</v>
      </c>
      <c r="B219" s="87" t="s">
        <v>1576</v>
      </c>
      <c r="C219" s="81" t="s">
        <v>1585</v>
      </c>
      <c r="D219" s="88">
        <v>1</v>
      </c>
      <c r="E219" s="88">
        <v>1</v>
      </c>
      <c r="F219" s="84">
        <f>VLOOKUP(A219,'26.1. cuc'!$A$2:$C$2088,3,FALSE)</f>
        <v>11532804</v>
      </c>
      <c r="G219" s="84">
        <f t="shared" si="7"/>
        <v>11532804</v>
      </c>
      <c r="H219" s="382"/>
    </row>
    <row r="220" spans="1:8" x14ac:dyDescent="0.3">
      <c r="A220" s="86">
        <v>144320</v>
      </c>
      <c r="B220" s="87" t="s">
        <v>1577</v>
      </c>
      <c r="C220" s="81" t="s">
        <v>1585</v>
      </c>
      <c r="D220" s="88">
        <v>1</v>
      </c>
      <c r="E220" s="88">
        <v>1</v>
      </c>
      <c r="F220" s="84">
        <f>VLOOKUP(A220,'26.1. cuc'!$A$2:$C$2088,3,FALSE)</f>
        <v>25191528</v>
      </c>
      <c r="G220" s="84">
        <f t="shared" si="7"/>
        <v>25191528</v>
      </c>
      <c r="H220" s="382"/>
    </row>
    <row r="221" spans="1:8" x14ac:dyDescent="0.3">
      <c r="A221" s="86">
        <v>144325</v>
      </c>
      <c r="B221" s="87" t="s">
        <v>1578</v>
      </c>
      <c r="C221" s="81" t="s">
        <v>1585</v>
      </c>
      <c r="D221" s="88">
        <v>1</v>
      </c>
      <c r="E221" s="88">
        <v>1</v>
      </c>
      <c r="F221" s="84">
        <f>VLOOKUP(A221,'26.1. cuc'!$A$2:$C$2088,3,FALSE)</f>
        <v>128101740</v>
      </c>
      <c r="G221" s="84">
        <f t="shared" si="7"/>
        <v>128101740</v>
      </c>
      <c r="H221" s="382"/>
    </row>
    <row r="222" spans="1:8" hidden="1" x14ac:dyDescent="0.3">
      <c r="A222" s="86">
        <v>144330</v>
      </c>
      <c r="B222" s="87" t="s">
        <v>1655</v>
      </c>
      <c r="C222" s="81" t="s">
        <v>1585</v>
      </c>
      <c r="D222" s="88">
        <v>1</v>
      </c>
      <c r="E222" s="88">
        <v>1</v>
      </c>
      <c r="F222" s="84">
        <f>VLOOKUP(A222,'26.1. cuc'!$A$2:$C$2088,3,FALSE)</f>
        <v>0</v>
      </c>
      <c r="G222" s="84">
        <f t="shared" si="7"/>
        <v>0</v>
      </c>
      <c r="H222" s="382"/>
    </row>
    <row r="223" spans="1:8" hidden="1" x14ac:dyDescent="0.3">
      <c r="A223" s="86">
        <v>144405</v>
      </c>
      <c r="B223" s="87" t="s">
        <v>1573</v>
      </c>
      <c r="C223" s="81" t="s">
        <v>1585</v>
      </c>
      <c r="D223" s="88">
        <v>1</v>
      </c>
      <c r="E223" s="88">
        <v>1</v>
      </c>
      <c r="F223" s="84">
        <f>VLOOKUP(A223,'26.1. cuc'!$A$2:$C$2088,3,FALSE)</f>
        <v>0</v>
      </c>
      <c r="G223" s="84">
        <f t="shared" si="7"/>
        <v>0</v>
      </c>
      <c r="H223" s="382"/>
    </row>
    <row r="224" spans="1:8" hidden="1" x14ac:dyDescent="0.3">
      <c r="A224" s="86">
        <v>144410</v>
      </c>
      <c r="B224" s="87" t="s">
        <v>1575</v>
      </c>
      <c r="C224" s="81" t="s">
        <v>1585</v>
      </c>
      <c r="D224" s="88">
        <v>1</v>
      </c>
      <c r="E224" s="88">
        <v>1</v>
      </c>
      <c r="F224" s="84">
        <f>VLOOKUP(A224,'26.1. cuc'!$A$2:$C$2088,3,FALSE)</f>
        <v>0</v>
      </c>
      <c r="G224" s="84">
        <f t="shared" si="7"/>
        <v>0</v>
      </c>
      <c r="H224" s="382"/>
    </row>
    <row r="225" spans="1:8" hidden="1" x14ac:dyDescent="0.3">
      <c r="A225" s="86">
        <v>144415</v>
      </c>
      <c r="B225" s="87" t="s">
        <v>1576</v>
      </c>
      <c r="C225" s="81" t="s">
        <v>1585</v>
      </c>
      <c r="D225" s="88">
        <v>1</v>
      </c>
      <c r="E225" s="88">
        <v>1</v>
      </c>
      <c r="F225" s="84">
        <f>VLOOKUP(A225,'26.1. cuc'!$A$2:$C$2088,3,FALSE)</f>
        <v>0</v>
      </c>
      <c r="G225" s="84">
        <f t="shared" si="7"/>
        <v>0</v>
      </c>
      <c r="H225" s="382"/>
    </row>
    <row r="226" spans="1:8" hidden="1" x14ac:dyDescent="0.3">
      <c r="A226" s="86">
        <v>144420</v>
      </c>
      <c r="B226" s="87" t="s">
        <v>1577</v>
      </c>
      <c r="C226" s="81" t="s">
        <v>1585</v>
      </c>
      <c r="D226" s="88">
        <v>1</v>
      </c>
      <c r="E226" s="88">
        <v>1</v>
      </c>
      <c r="F226" s="84">
        <f>VLOOKUP(A226,'26.1. cuc'!$A$2:$C$2088,3,FALSE)</f>
        <v>0</v>
      </c>
      <c r="G226" s="84">
        <f t="shared" si="7"/>
        <v>0</v>
      </c>
      <c r="H226" s="382"/>
    </row>
    <row r="227" spans="1:8" hidden="1" x14ac:dyDescent="0.3">
      <c r="A227" s="86">
        <v>144425</v>
      </c>
      <c r="B227" s="87" t="s">
        <v>1578</v>
      </c>
      <c r="C227" s="81" t="s">
        <v>1585</v>
      </c>
      <c r="D227" s="88">
        <v>1</v>
      </c>
      <c r="E227" s="88">
        <v>1</v>
      </c>
      <c r="F227" s="84">
        <f>VLOOKUP(A227,'26.1. cuc'!$A$2:$C$2088,3,FALSE)</f>
        <v>0</v>
      </c>
      <c r="G227" s="84">
        <f t="shared" si="7"/>
        <v>0</v>
      </c>
      <c r="H227" s="382"/>
    </row>
    <row r="228" spans="1:8" hidden="1" x14ac:dyDescent="0.3">
      <c r="A228" s="86">
        <v>144430</v>
      </c>
      <c r="B228" s="87" t="s">
        <v>1658</v>
      </c>
      <c r="C228" s="81" t="s">
        <v>1585</v>
      </c>
      <c r="D228" s="88">
        <v>1</v>
      </c>
      <c r="E228" s="88">
        <v>1</v>
      </c>
      <c r="F228" s="84">
        <f>VLOOKUP(A228,'26.1. cuc'!$A$2:$C$2088,3,FALSE)</f>
        <v>0</v>
      </c>
      <c r="G228" s="84">
        <f t="shared" si="7"/>
        <v>0</v>
      </c>
      <c r="H228" s="383"/>
    </row>
    <row r="229" spans="1:8" hidden="1" x14ac:dyDescent="0.3">
      <c r="A229" s="86">
        <v>144505</v>
      </c>
      <c r="B229" s="87" t="s">
        <v>1659</v>
      </c>
      <c r="C229" s="81" t="s">
        <v>1585</v>
      </c>
      <c r="D229" s="88">
        <v>1</v>
      </c>
      <c r="E229" s="88">
        <v>1</v>
      </c>
      <c r="F229" s="84">
        <f>-VLOOKUP(A229,'26.1. cuc'!$A$2:$C$2088,3,FALSE)</f>
        <v>0</v>
      </c>
      <c r="G229" s="84">
        <f t="shared" si="7"/>
        <v>0</v>
      </c>
      <c r="H229" s="90"/>
    </row>
    <row r="230" spans="1:8" hidden="1" x14ac:dyDescent="0.3">
      <c r="A230" s="86">
        <v>144510</v>
      </c>
      <c r="B230" s="87" t="s">
        <v>1660</v>
      </c>
      <c r="C230" s="81" t="s">
        <v>1585</v>
      </c>
      <c r="D230" s="88">
        <v>1</v>
      </c>
      <c r="E230" s="88">
        <v>1</v>
      </c>
      <c r="F230" s="84">
        <f>-VLOOKUP(A230,'26.1. cuc'!$A$2:$C$2088,3,FALSE)</f>
        <v>0</v>
      </c>
      <c r="G230" s="84">
        <f t="shared" si="7"/>
        <v>0</v>
      </c>
      <c r="H230" s="90"/>
    </row>
    <row r="231" spans="1:8" hidden="1" x14ac:dyDescent="0.3">
      <c r="A231" s="86">
        <v>144515</v>
      </c>
      <c r="B231" s="87" t="s">
        <v>1661</v>
      </c>
      <c r="C231" s="81" t="s">
        <v>1585</v>
      </c>
      <c r="D231" s="88">
        <v>1</v>
      </c>
      <c r="E231" s="88">
        <v>1</v>
      </c>
      <c r="F231" s="84">
        <f>-VLOOKUP(A231,'26.1. cuc'!$A$2:$C$2088,3,FALSE)</f>
        <v>0</v>
      </c>
      <c r="G231" s="84">
        <f t="shared" si="7"/>
        <v>0</v>
      </c>
      <c r="H231" s="90"/>
    </row>
    <row r="232" spans="1:8" x14ac:dyDescent="0.3">
      <c r="A232" s="86">
        <v>144520</v>
      </c>
      <c r="B232" s="87" t="s">
        <v>1662</v>
      </c>
      <c r="C232" s="81" t="s">
        <v>1585</v>
      </c>
      <c r="D232" s="88">
        <v>1</v>
      </c>
      <c r="E232" s="88">
        <v>1</v>
      </c>
      <c r="F232" s="84">
        <f>-VLOOKUP(A232,'26.1. cuc'!$A$2:$C$2088,3,FALSE)</f>
        <v>-233452330</v>
      </c>
      <c r="G232" s="84">
        <f t="shared" si="7"/>
        <v>-233452330</v>
      </c>
      <c r="H232" s="90"/>
    </row>
    <row r="233" spans="1:8" hidden="1" x14ac:dyDescent="0.3">
      <c r="A233" s="86">
        <v>144525</v>
      </c>
      <c r="B233" s="87" t="s">
        <v>1663</v>
      </c>
      <c r="C233" s="81" t="s">
        <v>1585</v>
      </c>
      <c r="D233" s="88">
        <v>1</v>
      </c>
      <c r="E233" s="88">
        <v>1</v>
      </c>
      <c r="F233" s="84">
        <f>-VLOOKUP(A233,'26.1. cuc'!$A$2:$C$2088,3,FALSE)</f>
        <v>0</v>
      </c>
      <c r="G233" s="84">
        <f t="shared" si="7"/>
        <v>0</v>
      </c>
      <c r="H233" s="90"/>
    </row>
    <row r="234" spans="1:8" x14ac:dyDescent="0.3">
      <c r="A234" s="86">
        <v>144530</v>
      </c>
      <c r="B234" s="87" t="s">
        <v>1664</v>
      </c>
      <c r="C234" s="81" t="s">
        <v>1585</v>
      </c>
      <c r="D234" s="88">
        <v>1</v>
      </c>
      <c r="E234" s="88">
        <v>1</v>
      </c>
      <c r="F234" s="84">
        <f>-VLOOKUP(A234,'26.1. cuc'!$A$2:$C$2088,3,FALSE)</f>
        <v>-161383786</v>
      </c>
      <c r="G234" s="84">
        <f t="shared" si="7"/>
        <v>-161383786</v>
      </c>
      <c r="H234" s="90"/>
    </row>
    <row r="235" spans="1:8" hidden="1" x14ac:dyDescent="0.3">
      <c r="A235" s="86">
        <v>144535</v>
      </c>
      <c r="B235" s="87" t="s">
        <v>1665</v>
      </c>
      <c r="C235" s="81" t="s">
        <v>1585</v>
      </c>
      <c r="D235" s="88">
        <v>1</v>
      </c>
      <c r="E235" s="88">
        <v>1</v>
      </c>
      <c r="F235" s="84">
        <f>-VLOOKUP(A235,'26.1. cuc'!$A$2:$C$2088,3,FALSE)</f>
        <v>0</v>
      </c>
      <c r="G235" s="84">
        <f t="shared" si="7"/>
        <v>0</v>
      </c>
      <c r="H235" s="90"/>
    </row>
    <row r="236" spans="1:8" x14ac:dyDescent="0.3">
      <c r="A236" s="86">
        <v>144540</v>
      </c>
      <c r="B236" s="87" t="s">
        <v>1666</v>
      </c>
      <c r="C236" s="81" t="s">
        <v>1585</v>
      </c>
      <c r="D236" s="88">
        <v>1</v>
      </c>
      <c r="E236" s="88">
        <v>1</v>
      </c>
      <c r="F236" s="84">
        <f>-VLOOKUP(A236,'26.1. cuc'!$A$2:$C$2088,3,FALSE)</f>
        <v>-653144688</v>
      </c>
      <c r="G236" s="84">
        <f t="shared" si="7"/>
        <v>-653144688</v>
      </c>
      <c r="H236" s="90"/>
    </row>
    <row r="237" spans="1:8" hidden="1" x14ac:dyDescent="0.3">
      <c r="A237" s="86">
        <v>144545</v>
      </c>
      <c r="B237" s="87" t="s">
        <v>1667</v>
      </c>
      <c r="C237" s="81" t="s">
        <v>1585</v>
      </c>
      <c r="D237" s="88">
        <v>1</v>
      </c>
      <c r="E237" s="88">
        <v>1</v>
      </c>
      <c r="F237" s="84">
        <f>-VLOOKUP(A237,'26.1. cuc'!$A$2:$C$2088,3,FALSE)</f>
        <v>0</v>
      </c>
      <c r="G237" s="84">
        <f t="shared" si="7"/>
        <v>0</v>
      </c>
      <c r="H237" s="90"/>
    </row>
    <row r="238" spans="1:8" x14ac:dyDescent="0.3">
      <c r="A238" s="86">
        <v>144550</v>
      </c>
      <c r="B238" s="87" t="s">
        <v>1668</v>
      </c>
      <c r="C238" s="81" t="s">
        <v>1585</v>
      </c>
      <c r="D238" s="88">
        <v>1</v>
      </c>
      <c r="E238" s="88">
        <v>1</v>
      </c>
      <c r="F238" s="84">
        <f>-VLOOKUP(A238,'26.1. cuc'!$A$2:$C$2088,3,FALSE)</f>
        <v>-5167957095</v>
      </c>
      <c r="G238" s="84">
        <f t="shared" si="7"/>
        <v>-5167957095</v>
      </c>
      <c r="H238" s="90"/>
    </row>
    <row r="239" spans="1:8" hidden="1" x14ac:dyDescent="0.3">
      <c r="A239" s="86">
        <v>144605</v>
      </c>
      <c r="B239" s="87" t="s">
        <v>1573</v>
      </c>
      <c r="C239" s="81" t="s">
        <v>1585</v>
      </c>
      <c r="D239" s="88">
        <v>1</v>
      </c>
      <c r="E239" s="88">
        <v>1</v>
      </c>
      <c r="F239" s="84">
        <f>-VLOOKUP(A239,'26.1. cuc'!$A$2:$C$2088,3,FALSE)</f>
        <v>0</v>
      </c>
      <c r="G239" s="84">
        <f t="shared" si="7"/>
        <v>0</v>
      </c>
      <c r="H239" s="90"/>
    </row>
    <row r="240" spans="1:8" x14ac:dyDescent="0.3">
      <c r="A240" s="86">
        <v>144610</v>
      </c>
      <c r="B240" s="87" t="s">
        <v>1575</v>
      </c>
      <c r="C240" s="81" t="s">
        <v>1585</v>
      </c>
      <c r="D240" s="88">
        <v>1</v>
      </c>
      <c r="E240" s="88">
        <v>1</v>
      </c>
      <c r="F240" s="84">
        <f>-VLOOKUP(A240,'26.1. cuc'!$A$2:$C$2088,3,FALSE)</f>
        <v>-5444584</v>
      </c>
      <c r="G240" s="84">
        <f t="shared" si="7"/>
        <v>-5444584</v>
      </c>
      <c r="H240" s="90"/>
    </row>
    <row r="241" spans="1:8" x14ac:dyDescent="0.3">
      <c r="A241" s="86">
        <v>144615</v>
      </c>
      <c r="B241" s="87" t="s">
        <v>1576</v>
      </c>
      <c r="C241" s="81" t="s">
        <v>1585</v>
      </c>
      <c r="D241" s="88">
        <v>1</v>
      </c>
      <c r="E241" s="88">
        <v>1</v>
      </c>
      <c r="F241" s="84">
        <f>-VLOOKUP(A241,'26.1. cuc'!$A$2:$C$2088,3,FALSE)</f>
        <v>-11532804</v>
      </c>
      <c r="G241" s="84">
        <f t="shared" si="7"/>
        <v>-11532804</v>
      </c>
      <c r="H241" s="90"/>
    </row>
    <row r="242" spans="1:8" x14ac:dyDescent="0.3">
      <c r="A242" s="86">
        <v>144620</v>
      </c>
      <c r="B242" s="87" t="s">
        <v>1577</v>
      </c>
      <c r="C242" s="81" t="s">
        <v>1585</v>
      </c>
      <c r="D242" s="88">
        <v>1</v>
      </c>
      <c r="E242" s="88">
        <v>1</v>
      </c>
      <c r="F242" s="84">
        <f>-VLOOKUP(A242,'26.1. cuc'!$A$2:$C$2088,3,FALSE)</f>
        <v>-25191528</v>
      </c>
      <c r="G242" s="84">
        <f t="shared" si="7"/>
        <v>-25191528</v>
      </c>
      <c r="H242" s="90"/>
    </row>
    <row r="243" spans="1:8" x14ac:dyDescent="0.3">
      <c r="A243" s="86">
        <v>144625</v>
      </c>
      <c r="B243" s="87" t="s">
        <v>1578</v>
      </c>
      <c r="C243" s="81" t="s">
        <v>1585</v>
      </c>
      <c r="D243" s="88">
        <v>1</v>
      </c>
      <c r="E243" s="88">
        <v>1</v>
      </c>
      <c r="F243" s="84">
        <f>-VLOOKUP(A243,'26.1. cuc'!$A$2:$C$2088,3,FALSE)</f>
        <v>-128101740</v>
      </c>
      <c r="G243" s="84">
        <f t="shared" si="7"/>
        <v>-128101740</v>
      </c>
      <c r="H243" s="90"/>
    </row>
    <row r="244" spans="1:8" hidden="1" x14ac:dyDescent="0.3">
      <c r="A244" s="86">
        <v>144630</v>
      </c>
      <c r="B244" s="87" t="s">
        <v>1669</v>
      </c>
      <c r="C244" s="81" t="s">
        <v>1585</v>
      </c>
      <c r="D244" s="88">
        <v>1</v>
      </c>
      <c r="E244" s="88">
        <v>1</v>
      </c>
      <c r="F244" s="84">
        <f>-VLOOKUP(A244,'26.1. cuc'!$A$2:$C$2088,3,FALSE)</f>
        <v>0</v>
      </c>
      <c r="G244" s="84">
        <f t="shared" si="7"/>
        <v>0</v>
      </c>
      <c r="H244" s="90"/>
    </row>
    <row r="245" spans="1:8" hidden="1" x14ac:dyDescent="0.3">
      <c r="A245" s="86">
        <v>144705</v>
      </c>
      <c r="B245" s="87" t="s">
        <v>1573</v>
      </c>
      <c r="C245" s="81" t="s">
        <v>1585</v>
      </c>
      <c r="D245" s="88">
        <v>1</v>
      </c>
      <c r="E245" s="88">
        <v>1</v>
      </c>
      <c r="F245" s="84">
        <f>-VLOOKUP(A245,'26.1. cuc'!$A$2:$C$2088,3,FALSE)</f>
        <v>0</v>
      </c>
      <c r="G245" s="84">
        <f t="shared" si="7"/>
        <v>0</v>
      </c>
      <c r="H245" s="90"/>
    </row>
    <row r="246" spans="1:8" hidden="1" x14ac:dyDescent="0.3">
      <c r="A246" s="86">
        <v>144710</v>
      </c>
      <c r="B246" s="87" t="s">
        <v>1575</v>
      </c>
      <c r="C246" s="81" t="s">
        <v>1585</v>
      </c>
      <c r="D246" s="88">
        <v>1</v>
      </c>
      <c r="E246" s="88">
        <v>1</v>
      </c>
      <c r="F246" s="84">
        <f>-VLOOKUP(A246,'26.1. cuc'!$A$2:$C$2088,3,FALSE)</f>
        <v>0</v>
      </c>
      <c r="G246" s="84">
        <f t="shared" si="7"/>
        <v>0</v>
      </c>
      <c r="H246" s="90"/>
    </row>
    <row r="247" spans="1:8" hidden="1" x14ac:dyDescent="0.3">
      <c r="A247" s="86">
        <v>144715</v>
      </c>
      <c r="B247" s="87" t="s">
        <v>1576</v>
      </c>
      <c r="C247" s="81" t="s">
        <v>1585</v>
      </c>
      <c r="D247" s="88">
        <v>1</v>
      </c>
      <c r="E247" s="88">
        <v>1</v>
      </c>
      <c r="F247" s="84">
        <f>-VLOOKUP(A247,'26.1. cuc'!$A$2:$C$2088,3,FALSE)</f>
        <v>0</v>
      </c>
      <c r="G247" s="84">
        <f t="shared" si="7"/>
        <v>0</v>
      </c>
      <c r="H247" s="90"/>
    </row>
    <row r="248" spans="1:8" hidden="1" x14ac:dyDescent="0.3">
      <c r="A248" s="86">
        <v>144720</v>
      </c>
      <c r="B248" s="87" t="s">
        <v>1577</v>
      </c>
      <c r="C248" s="81" t="s">
        <v>1585</v>
      </c>
      <c r="D248" s="88">
        <v>1</v>
      </c>
      <c r="E248" s="88">
        <v>1</v>
      </c>
      <c r="F248" s="84">
        <f>-VLOOKUP(A248,'26.1. cuc'!$A$2:$C$2088,3,FALSE)</f>
        <v>0</v>
      </c>
      <c r="G248" s="84">
        <f t="shared" si="7"/>
        <v>0</v>
      </c>
      <c r="H248" s="90"/>
    </row>
    <row r="249" spans="1:8" hidden="1" x14ac:dyDescent="0.3">
      <c r="A249" s="86">
        <v>144725</v>
      </c>
      <c r="B249" s="87" t="s">
        <v>1578</v>
      </c>
      <c r="C249" s="81" t="s">
        <v>1585</v>
      </c>
      <c r="D249" s="88">
        <v>1</v>
      </c>
      <c r="E249" s="88">
        <v>1</v>
      </c>
      <c r="F249" s="84">
        <f>-VLOOKUP(A249,'26.1. cuc'!$A$2:$C$2088,3,FALSE)</f>
        <v>0</v>
      </c>
      <c r="G249" s="84">
        <f t="shared" si="7"/>
        <v>0</v>
      </c>
      <c r="H249" s="90"/>
    </row>
    <row r="250" spans="1:8" hidden="1" x14ac:dyDescent="0.3">
      <c r="A250" s="86">
        <v>144730</v>
      </c>
      <c r="B250" s="87" t="s">
        <v>1658</v>
      </c>
      <c r="C250" s="81" t="s">
        <v>1585</v>
      </c>
      <c r="D250" s="88">
        <v>1</v>
      </c>
      <c r="E250" s="88">
        <v>1</v>
      </c>
      <c r="F250" s="84">
        <f>-VLOOKUP(A250,'26.1. cuc'!$A$2:$C$2088,3,FALSE)</f>
        <v>0</v>
      </c>
      <c r="G250" s="84">
        <f t="shared" si="7"/>
        <v>0</v>
      </c>
      <c r="H250" s="90"/>
    </row>
    <row r="251" spans="1:8" hidden="1" x14ac:dyDescent="0.3">
      <c r="A251" s="86">
        <v>144805</v>
      </c>
      <c r="B251" s="87" t="s">
        <v>1573</v>
      </c>
      <c r="C251" s="81" t="s">
        <v>1585</v>
      </c>
      <c r="D251" s="88">
        <v>1</v>
      </c>
      <c r="E251" s="88">
        <v>1</v>
      </c>
      <c r="F251" s="84">
        <f>VLOOKUP(A251,'26.1. cuc'!$A$2:$C$2088,3,FALSE)</f>
        <v>0</v>
      </c>
      <c r="G251" s="84">
        <f t="shared" si="7"/>
        <v>0</v>
      </c>
      <c r="H251" s="90"/>
    </row>
    <row r="252" spans="1:8" hidden="1" x14ac:dyDescent="0.3">
      <c r="A252" s="86">
        <v>144810</v>
      </c>
      <c r="B252" s="87" t="s">
        <v>1575</v>
      </c>
      <c r="C252" s="81" t="s">
        <v>1585</v>
      </c>
      <c r="D252" s="88">
        <v>1</v>
      </c>
      <c r="E252" s="88">
        <v>1</v>
      </c>
      <c r="F252" s="84">
        <f>VLOOKUP(A252,'26.1. cuc'!$A$2:$C$2088,3,FALSE)</f>
        <v>0</v>
      </c>
      <c r="G252" s="84">
        <f t="shared" si="7"/>
        <v>0</v>
      </c>
      <c r="H252" s="93"/>
    </row>
    <row r="253" spans="1:8" hidden="1" x14ac:dyDescent="0.3">
      <c r="A253" s="86">
        <v>144815</v>
      </c>
      <c r="B253" s="87" t="s">
        <v>1576</v>
      </c>
      <c r="C253" s="81" t="s">
        <v>1585</v>
      </c>
      <c r="D253" s="88">
        <v>1</v>
      </c>
      <c r="E253" s="88">
        <v>1</v>
      </c>
      <c r="F253" s="84">
        <f>VLOOKUP(A253,'26.1. cuc'!$A$2:$C$2088,3,FALSE)</f>
        <v>0</v>
      </c>
      <c r="G253" s="84">
        <f t="shared" si="7"/>
        <v>0</v>
      </c>
      <c r="H253" s="90"/>
    </row>
    <row r="254" spans="1:8" hidden="1" x14ac:dyDescent="0.3">
      <c r="A254" s="86">
        <v>144820</v>
      </c>
      <c r="B254" s="87" t="s">
        <v>1577</v>
      </c>
      <c r="C254" s="81" t="s">
        <v>1585</v>
      </c>
      <c r="D254" s="88">
        <v>1</v>
      </c>
      <c r="E254" s="88">
        <v>1</v>
      </c>
      <c r="F254" s="84">
        <f>VLOOKUP(A254,'26.1. cuc'!$A$2:$C$2088,3,FALSE)</f>
        <v>0</v>
      </c>
      <c r="G254" s="84">
        <f t="shared" si="7"/>
        <v>0</v>
      </c>
      <c r="H254" s="93"/>
    </row>
    <row r="255" spans="1:8" hidden="1" x14ac:dyDescent="0.3">
      <c r="A255" s="86">
        <v>144825</v>
      </c>
      <c r="B255" s="87" t="s">
        <v>1578</v>
      </c>
      <c r="C255" s="81" t="s">
        <v>1585</v>
      </c>
      <c r="D255" s="88">
        <v>1</v>
      </c>
      <c r="E255" s="88">
        <v>1</v>
      </c>
      <c r="F255" s="84">
        <f>VLOOKUP(A255,'26.1. cuc'!$A$2:$C$2088,3,FALSE)</f>
        <v>0</v>
      </c>
      <c r="G255" s="84">
        <f t="shared" si="7"/>
        <v>0</v>
      </c>
      <c r="H255" s="93"/>
    </row>
    <row r="256" spans="1:8" hidden="1" x14ac:dyDescent="0.3">
      <c r="A256" s="86">
        <v>144905</v>
      </c>
      <c r="B256" s="87" t="s">
        <v>1573</v>
      </c>
      <c r="C256" s="81" t="s">
        <v>1585</v>
      </c>
      <c r="D256" s="88">
        <v>1</v>
      </c>
      <c r="E256" s="88">
        <v>1</v>
      </c>
      <c r="F256" s="84">
        <f>VLOOKUP(A256,'26.1. cuc'!$A$2:$C$2088,3,FALSE)</f>
        <v>0</v>
      </c>
      <c r="G256" s="84">
        <f t="shared" si="7"/>
        <v>0</v>
      </c>
      <c r="H256" s="93"/>
    </row>
    <row r="257" spans="1:8" hidden="1" x14ac:dyDescent="0.3">
      <c r="A257" s="86">
        <v>144910</v>
      </c>
      <c r="B257" s="87" t="s">
        <v>1575</v>
      </c>
      <c r="C257" s="81" t="s">
        <v>1585</v>
      </c>
      <c r="D257" s="88">
        <v>1</v>
      </c>
      <c r="E257" s="88">
        <v>1</v>
      </c>
      <c r="F257" s="84">
        <f>VLOOKUP(A257,'26.1. cuc'!$A$2:$C$2088,3,FALSE)</f>
        <v>0</v>
      </c>
      <c r="G257" s="84">
        <f t="shared" si="7"/>
        <v>0</v>
      </c>
      <c r="H257" s="93"/>
    </row>
    <row r="258" spans="1:8" hidden="1" x14ac:dyDescent="0.3">
      <c r="A258" s="86">
        <v>144915</v>
      </c>
      <c r="B258" s="87" t="s">
        <v>1576</v>
      </c>
      <c r="C258" s="81" t="s">
        <v>1585</v>
      </c>
      <c r="D258" s="88">
        <v>1</v>
      </c>
      <c r="E258" s="88">
        <v>1</v>
      </c>
      <c r="F258" s="84">
        <f>VLOOKUP(A258,'26.1. cuc'!$A$2:$C$2088,3,FALSE)</f>
        <v>0</v>
      </c>
      <c r="G258" s="84">
        <f t="shared" si="7"/>
        <v>0</v>
      </c>
      <c r="H258" s="93"/>
    </row>
    <row r="259" spans="1:8" hidden="1" x14ac:dyDescent="0.3">
      <c r="A259" s="86">
        <v>144920</v>
      </c>
      <c r="B259" s="87" t="s">
        <v>1577</v>
      </c>
      <c r="C259" s="81" t="s">
        <v>1585</v>
      </c>
      <c r="D259" s="88">
        <v>1</v>
      </c>
      <c r="E259" s="88">
        <v>1</v>
      </c>
      <c r="F259" s="84">
        <f>VLOOKUP(A259,'26.1. cuc'!$A$2:$C$2088,3,FALSE)</f>
        <v>0</v>
      </c>
      <c r="G259" s="84">
        <f t="shared" si="7"/>
        <v>0</v>
      </c>
      <c r="H259" s="93"/>
    </row>
    <row r="260" spans="1:8" hidden="1" x14ac:dyDescent="0.3">
      <c r="A260" s="86">
        <v>144925</v>
      </c>
      <c r="B260" s="87" t="s">
        <v>1578</v>
      </c>
      <c r="C260" s="81" t="s">
        <v>1585</v>
      </c>
      <c r="D260" s="88">
        <v>1</v>
      </c>
      <c r="E260" s="88">
        <v>1</v>
      </c>
      <c r="F260" s="84">
        <f>VLOOKUP(A260,'26.1. cuc'!$A$2:$C$2088,3,FALSE)</f>
        <v>0</v>
      </c>
      <c r="G260" s="84">
        <f t="shared" si="7"/>
        <v>0</v>
      </c>
      <c r="H260" s="93"/>
    </row>
    <row r="261" spans="1:8" hidden="1" x14ac:dyDescent="0.3">
      <c r="A261" s="86">
        <v>144930</v>
      </c>
      <c r="B261" s="87" t="s">
        <v>1669</v>
      </c>
      <c r="C261" s="81" t="s">
        <v>1585</v>
      </c>
      <c r="D261" s="88">
        <v>1</v>
      </c>
      <c r="E261" s="88">
        <v>1</v>
      </c>
      <c r="F261" s="84">
        <f>VLOOKUP(A261,'26.1. cuc'!$A$2:$C$2088,3,FALSE)</f>
        <v>0</v>
      </c>
      <c r="G261" s="84">
        <f t="shared" si="7"/>
        <v>0</v>
      </c>
      <c r="H261" s="93"/>
    </row>
    <row r="262" spans="1:8" hidden="1" x14ac:dyDescent="0.3">
      <c r="A262" s="86">
        <v>145005</v>
      </c>
      <c r="B262" s="87" t="s">
        <v>1573</v>
      </c>
      <c r="C262" s="81" t="s">
        <v>1585</v>
      </c>
      <c r="D262" s="88">
        <v>1</v>
      </c>
      <c r="E262" s="88">
        <v>1</v>
      </c>
      <c r="F262" s="84">
        <f>VLOOKUP(A262,'26.1. cuc'!$A$2:$C$2088,3,FALSE)</f>
        <v>0</v>
      </c>
      <c r="G262" s="84">
        <f t="shared" si="7"/>
        <v>0</v>
      </c>
      <c r="H262" s="93"/>
    </row>
    <row r="263" spans="1:8" hidden="1" x14ac:dyDescent="0.3">
      <c r="A263" s="86">
        <v>145010</v>
      </c>
      <c r="B263" s="87" t="s">
        <v>1575</v>
      </c>
      <c r="C263" s="81" t="s">
        <v>1585</v>
      </c>
      <c r="D263" s="88">
        <v>1</v>
      </c>
      <c r="E263" s="88">
        <v>1</v>
      </c>
      <c r="F263" s="84">
        <f>VLOOKUP(A263,'26.1. cuc'!$A$2:$C$2088,3,FALSE)</f>
        <v>0</v>
      </c>
      <c r="G263" s="84">
        <f t="shared" si="7"/>
        <v>0</v>
      </c>
      <c r="H263" s="93"/>
    </row>
    <row r="264" spans="1:8" hidden="1" x14ac:dyDescent="0.3">
      <c r="A264" s="86">
        <v>145015</v>
      </c>
      <c r="B264" s="87" t="s">
        <v>1576</v>
      </c>
      <c r="C264" s="81" t="s">
        <v>1585</v>
      </c>
      <c r="D264" s="88">
        <v>1</v>
      </c>
      <c r="E264" s="88">
        <v>1</v>
      </c>
      <c r="F264" s="84">
        <f>VLOOKUP(A264,'26.1. cuc'!$A$2:$C$2088,3,FALSE)</f>
        <v>0</v>
      </c>
      <c r="G264" s="84">
        <f t="shared" si="7"/>
        <v>0</v>
      </c>
      <c r="H264" s="93"/>
    </row>
    <row r="265" spans="1:8" hidden="1" x14ac:dyDescent="0.3">
      <c r="A265" s="86">
        <v>145020</v>
      </c>
      <c r="B265" s="87" t="s">
        <v>1577</v>
      </c>
      <c r="C265" s="81" t="s">
        <v>1585</v>
      </c>
      <c r="D265" s="88">
        <v>1</v>
      </c>
      <c r="E265" s="88">
        <v>1</v>
      </c>
      <c r="F265" s="84">
        <f>VLOOKUP(A265,'26.1. cuc'!$A$2:$C$2088,3,FALSE)</f>
        <v>0</v>
      </c>
      <c r="G265" s="84">
        <f t="shared" si="7"/>
        <v>0</v>
      </c>
      <c r="H265" s="93"/>
    </row>
    <row r="266" spans="1:8" hidden="1" x14ac:dyDescent="0.3">
      <c r="A266" s="86">
        <v>145025</v>
      </c>
      <c r="B266" s="87" t="s">
        <v>1578</v>
      </c>
      <c r="C266" s="81" t="s">
        <v>1585</v>
      </c>
      <c r="D266" s="88">
        <v>1</v>
      </c>
      <c r="E266" s="88">
        <v>1</v>
      </c>
      <c r="F266" s="84">
        <f>VLOOKUP(A266,'26.1. cuc'!$A$2:$C$2088,3,FALSE)</f>
        <v>0</v>
      </c>
      <c r="G266" s="84">
        <f t="shared" si="7"/>
        <v>0</v>
      </c>
      <c r="H266" s="93"/>
    </row>
    <row r="267" spans="1:8" hidden="1" x14ac:dyDescent="0.3">
      <c r="A267" s="86">
        <v>145030</v>
      </c>
      <c r="B267" s="87" t="s">
        <v>1658</v>
      </c>
      <c r="C267" s="81" t="s">
        <v>1585</v>
      </c>
      <c r="D267" s="88">
        <v>1</v>
      </c>
      <c r="E267" s="88">
        <v>1</v>
      </c>
      <c r="F267" s="84">
        <f>VLOOKUP(A267,'26.1. cuc'!$A$2:$C$2088,3,FALSE)</f>
        <v>0</v>
      </c>
      <c r="G267" s="84">
        <f t="shared" si="7"/>
        <v>0</v>
      </c>
      <c r="H267" s="93"/>
    </row>
    <row r="268" spans="1:8" hidden="1" x14ac:dyDescent="0.3">
      <c r="A268" s="86">
        <v>145105</v>
      </c>
      <c r="B268" s="87" t="s">
        <v>1573</v>
      </c>
      <c r="C268" s="81" t="s">
        <v>1585</v>
      </c>
      <c r="D268" s="88">
        <v>1</v>
      </c>
      <c r="E268" s="88">
        <v>1</v>
      </c>
      <c r="F268" s="84">
        <f>VLOOKUP(A268,'26.1. cuc'!$A$2:$C$2088,3,FALSE)</f>
        <v>0</v>
      </c>
      <c r="G268" s="84">
        <f t="shared" si="7"/>
        <v>0</v>
      </c>
      <c r="H268" s="93"/>
    </row>
    <row r="269" spans="1:8" hidden="1" x14ac:dyDescent="0.3">
      <c r="A269" s="86">
        <v>145110</v>
      </c>
      <c r="B269" s="87" t="s">
        <v>1575</v>
      </c>
      <c r="C269" s="81" t="s">
        <v>1585</v>
      </c>
      <c r="D269" s="88">
        <v>1</v>
      </c>
      <c r="E269" s="88">
        <v>1</v>
      </c>
      <c r="F269" s="84">
        <f>VLOOKUP(A269,'26.1. cuc'!$A$2:$C$2088,3,FALSE)</f>
        <v>0</v>
      </c>
      <c r="G269" s="84">
        <f t="shared" si="7"/>
        <v>0</v>
      </c>
      <c r="H269" s="93"/>
    </row>
    <row r="270" spans="1:8" hidden="1" x14ac:dyDescent="0.3">
      <c r="A270" s="86">
        <v>145115</v>
      </c>
      <c r="B270" s="87" t="s">
        <v>1576</v>
      </c>
      <c r="C270" s="81" t="s">
        <v>1585</v>
      </c>
      <c r="D270" s="88">
        <v>1</v>
      </c>
      <c r="E270" s="88">
        <v>1</v>
      </c>
      <c r="F270" s="84">
        <f>VLOOKUP(A270,'26.1. cuc'!$A$2:$C$2088,3,FALSE)</f>
        <v>0</v>
      </c>
      <c r="G270" s="84">
        <f t="shared" si="7"/>
        <v>0</v>
      </c>
      <c r="H270" s="93"/>
    </row>
    <row r="271" spans="1:8" hidden="1" x14ac:dyDescent="0.3">
      <c r="A271" s="86">
        <v>145120</v>
      </c>
      <c r="B271" s="87" t="s">
        <v>1577</v>
      </c>
      <c r="C271" s="81" t="s">
        <v>1585</v>
      </c>
      <c r="D271" s="88">
        <v>1</v>
      </c>
      <c r="E271" s="88">
        <v>1</v>
      </c>
      <c r="F271" s="84">
        <f>VLOOKUP(A271,'26.1. cuc'!$A$2:$C$2088,3,FALSE)</f>
        <v>0</v>
      </c>
      <c r="G271" s="84">
        <f t="shared" si="7"/>
        <v>0</v>
      </c>
      <c r="H271" s="93"/>
    </row>
    <row r="272" spans="1:8" hidden="1" x14ac:dyDescent="0.3">
      <c r="A272" s="86">
        <v>145125</v>
      </c>
      <c r="B272" s="87" t="s">
        <v>1578</v>
      </c>
      <c r="C272" s="81" t="s">
        <v>1585</v>
      </c>
      <c r="D272" s="88">
        <v>1</v>
      </c>
      <c r="E272" s="88">
        <v>1</v>
      </c>
      <c r="F272" s="84">
        <f>VLOOKUP(A272,'26.1. cuc'!$A$2:$C$2088,3,FALSE)</f>
        <v>0</v>
      </c>
      <c r="G272" s="84">
        <f t="shared" si="7"/>
        <v>0</v>
      </c>
      <c r="H272" s="93"/>
    </row>
    <row r="273" spans="1:8" hidden="1" x14ac:dyDescent="0.3">
      <c r="A273" s="86">
        <v>145205</v>
      </c>
      <c r="B273" s="87" t="s">
        <v>1573</v>
      </c>
      <c r="C273" s="81" t="s">
        <v>1585</v>
      </c>
      <c r="D273" s="88">
        <v>1</v>
      </c>
      <c r="E273" s="88">
        <v>1</v>
      </c>
      <c r="F273" s="84">
        <f>VLOOKUP(A273,'26.1. cuc'!$A$2:$C$2088,3,FALSE)</f>
        <v>0</v>
      </c>
      <c r="G273" s="84">
        <f t="shared" si="7"/>
        <v>0</v>
      </c>
      <c r="H273" s="90"/>
    </row>
    <row r="274" spans="1:8" hidden="1" x14ac:dyDescent="0.3">
      <c r="A274" s="86">
        <v>145210</v>
      </c>
      <c r="B274" s="87" t="s">
        <v>1575</v>
      </c>
      <c r="C274" s="81" t="s">
        <v>1585</v>
      </c>
      <c r="D274" s="88">
        <v>1</v>
      </c>
      <c r="E274" s="88">
        <v>1</v>
      </c>
      <c r="F274" s="84">
        <f>VLOOKUP(A274,'26.1. cuc'!$A$2:$C$2088,3,FALSE)</f>
        <v>0</v>
      </c>
      <c r="G274" s="84">
        <f t="shared" si="7"/>
        <v>0</v>
      </c>
      <c r="H274" s="90"/>
    </row>
    <row r="275" spans="1:8" hidden="1" x14ac:dyDescent="0.3">
      <c r="A275" s="86">
        <v>145215</v>
      </c>
      <c r="B275" s="87" t="s">
        <v>1576</v>
      </c>
      <c r="C275" s="81" t="s">
        <v>1585</v>
      </c>
      <c r="D275" s="88">
        <v>1</v>
      </c>
      <c r="E275" s="88">
        <v>1</v>
      </c>
      <c r="F275" s="84">
        <f>VLOOKUP(A275,'26.1. cuc'!$A$2:$C$2088,3,FALSE)</f>
        <v>0</v>
      </c>
      <c r="G275" s="84">
        <f t="shared" si="7"/>
        <v>0</v>
      </c>
      <c r="H275" s="90"/>
    </row>
    <row r="276" spans="1:8" hidden="1" x14ac:dyDescent="0.3">
      <c r="A276" s="86">
        <v>145220</v>
      </c>
      <c r="B276" s="87" t="s">
        <v>1577</v>
      </c>
      <c r="C276" s="81" t="s">
        <v>1585</v>
      </c>
      <c r="D276" s="88">
        <v>1</v>
      </c>
      <c r="E276" s="88">
        <v>1</v>
      </c>
      <c r="F276" s="84">
        <f>VLOOKUP(A276,'26.1. cuc'!$A$2:$C$2088,3,FALSE)</f>
        <v>0</v>
      </c>
      <c r="G276" s="84">
        <f t="shared" si="7"/>
        <v>0</v>
      </c>
      <c r="H276" s="90"/>
    </row>
    <row r="277" spans="1:8" hidden="1" x14ac:dyDescent="0.3">
      <c r="A277" s="86">
        <v>145225</v>
      </c>
      <c r="B277" s="87" t="s">
        <v>1578</v>
      </c>
      <c r="C277" s="81" t="s">
        <v>1585</v>
      </c>
      <c r="D277" s="88">
        <v>1</v>
      </c>
      <c r="E277" s="88">
        <v>1</v>
      </c>
      <c r="F277" s="84">
        <f>VLOOKUP(A277,'26.1. cuc'!$A$2:$C$2088,3,FALSE)</f>
        <v>0</v>
      </c>
      <c r="G277" s="84">
        <f t="shared" si="7"/>
        <v>0</v>
      </c>
      <c r="H277" s="90"/>
    </row>
    <row r="278" spans="1:8" hidden="1" x14ac:dyDescent="0.3">
      <c r="A278" s="86">
        <v>145230</v>
      </c>
      <c r="B278" s="87" t="s">
        <v>1669</v>
      </c>
      <c r="C278" s="81" t="s">
        <v>1585</v>
      </c>
      <c r="D278" s="88">
        <v>1</v>
      </c>
      <c r="E278" s="88">
        <v>1</v>
      </c>
      <c r="F278" s="84">
        <f>VLOOKUP(A278,'26.1. cuc'!$A$2:$C$2088,3,FALSE)</f>
        <v>0</v>
      </c>
      <c r="G278" s="84">
        <f t="shared" si="7"/>
        <v>0</v>
      </c>
      <c r="H278" s="90"/>
    </row>
    <row r="279" spans="1:8" hidden="1" x14ac:dyDescent="0.3">
      <c r="A279" s="86">
        <v>145305</v>
      </c>
      <c r="B279" s="87" t="s">
        <v>1573</v>
      </c>
      <c r="C279" s="81" t="s">
        <v>1585</v>
      </c>
      <c r="D279" s="88">
        <v>1</v>
      </c>
      <c r="E279" s="88">
        <v>1</v>
      </c>
      <c r="F279" s="84">
        <f>VLOOKUP(A279,'26.1. cuc'!$A$2:$C$2088,3,FALSE)</f>
        <v>0</v>
      </c>
      <c r="G279" s="84">
        <f t="shared" si="7"/>
        <v>0</v>
      </c>
      <c r="H279" s="90"/>
    </row>
    <row r="280" spans="1:8" hidden="1" x14ac:dyDescent="0.3">
      <c r="A280" s="86">
        <v>145310</v>
      </c>
      <c r="B280" s="87" t="s">
        <v>1575</v>
      </c>
      <c r="C280" s="81" t="s">
        <v>1585</v>
      </c>
      <c r="D280" s="88">
        <v>1</v>
      </c>
      <c r="E280" s="88">
        <v>1</v>
      </c>
      <c r="F280" s="84">
        <f>VLOOKUP(A280,'26.1. cuc'!$A$2:$C$2088,3,FALSE)</f>
        <v>0</v>
      </c>
      <c r="G280" s="84">
        <f t="shared" si="7"/>
        <v>0</v>
      </c>
      <c r="H280" s="90"/>
    </row>
    <row r="281" spans="1:8" hidden="1" x14ac:dyDescent="0.3">
      <c r="A281" s="86">
        <v>145315</v>
      </c>
      <c r="B281" s="87" t="s">
        <v>1576</v>
      </c>
      <c r="C281" s="81" t="s">
        <v>1585</v>
      </c>
      <c r="D281" s="88">
        <v>1</v>
      </c>
      <c r="E281" s="88">
        <v>1</v>
      </c>
      <c r="F281" s="84">
        <f>VLOOKUP(A281,'26.1. cuc'!$A$2:$C$2088,3,FALSE)</f>
        <v>0</v>
      </c>
      <c r="G281" s="84">
        <f t="shared" ref="G281:G344" si="8">IF($G$2="CAYC",+D281*F281,+E281*F281)</f>
        <v>0</v>
      </c>
      <c r="H281" s="90"/>
    </row>
    <row r="282" spans="1:8" hidden="1" x14ac:dyDescent="0.3">
      <c r="A282" s="86">
        <v>145320</v>
      </c>
      <c r="B282" s="87" t="s">
        <v>1577</v>
      </c>
      <c r="C282" s="81" t="s">
        <v>1585</v>
      </c>
      <c r="D282" s="88">
        <v>1</v>
      </c>
      <c r="E282" s="88">
        <v>1</v>
      </c>
      <c r="F282" s="84">
        <f>VLOOKUP(A282,'26.1. cuc'!$A$2:$C$2088,3,FALSE)</f>
        <v>0</v>
      </c>
      <c r="G282" s="84">
        <f t="shared" si="8"/>
        <v>0</v>
      </c>
      <c r="H282" s="90"/>
    </row>
    <row r="283" spans="1:8" hidden="1" x14ac:dyDescent="0.3">
      <c r="A283" s="86">
        <v>145325</v>
      </c>
      <c r="B283" s="87" t="s">
        <v>1578</v>
      </c>
      <c r="C283" s="81" t="s">
        <v>1585</v>
      </c>
      <c r="D283" s="88">
        <v>1</v>
      </c>
      <c r="E283" s="88">
        <v>1</v>
      </c>
      <c r="F283" s="84">
        <f>VLOOKUP(A283,'26.1. cuc'!$A$2:$C$2088,3,FALSE)</f>
        <v>0</v>
      </c>
      <c r="G283" s="84">
        <f t="shared" si="8"/>
        <v>0</v>
      </c>
      <c r="H283" s="90"/>
    </row>
    <row r="284" spans="1:8" hidden="1" x14ac:dyDescent="0.3">
      <c r="A284" s="86">
        <v>145330</v>
      </c>
      <c r="B284" s="87" t="s">
        <v>1658</v>
      </c>
      <c r="C284" s="81" t="s">
        <v>1585</v>
      </c>
      <c r="D284" s="88">
        <v>1</v>
      </c>
      <c r="E284" s="88">
        <v>1</v>
      </c>
      <c r="F284" s="84">
        <f>VLOOKUP(A284,'26.1. cuc'!$A$2:$C$2088,3,FALSE)</f>
        <v>0</v>
      </c>
      <c r="G284" s="84">
        <f t="shared" si="8"/>
        <v>0</v>
      </c>
      <c r="H284" s="90"/>
    </row>
    <row r="285" spans="1:8" hidden="1" x14ac:dyDescent="0.3">
      <c r="A285" s="86">
        <v>145405</v>
      </c>
      <c r="B285" s="87" t="s">
        <v>1573</v>
      </c>
      <c r="C285" s="81" t="s">
        <v>1585</v>
      </c>
      <c r="D285" s="88">
        <v>1</v>
      </c>
      <c r="E285" s="88">
        <v>1</v>
      </c>
      <c r="F285" s="84">
        <f>VLOOKUP(A285,'26.1. cuc'!$A$2:$C$2088,3,FALSE)</f>
        <v>0</v>
      </c>
      <c r="G285" s="84">
        <f t="shared" si="8"/>
        <v>0</v>
      </c>
      <c r="H285" s="90"/>
    </row>
    <row r="286" spans="1:8" hidden="1" x14ac:dyDescent="0.3">
      <c r="A286" s="86">
        <v>145410</v>
      </c>
      <c r="B286" s="87" t="s">
        <v>1575</v>
      </c>
      <c r="C286" s="81" t="s">
        <v>1585</v>
      </c>
      <c r="D286" s="88">
        <v>1</v>
      </c>
      <c r="E286" s="88">
        <v>1</v>
      </c>
      <c r="F286" s="84">
        <f>VLOOKUP(A286,'26.1. cuc'!$A$2:$C$2088,3,FALSE)</f>
        <v>0</v>
      </c>
      <c r="G286" s="84">
        <f t="shared" si="8"/>
        <v>0</v>
      </c>
      <c r="H286" s="90"/>
    </row>
    <row r="287" spans="1:8" hidden="1" x14ac:dyDescent="0.3">
      <c r="A287" s="86">
        <v>145415</v>
      </c>
      <c r="B287" s="87" t="s">
        <v>1576</v>
      </c>
      <c r="C287" s="81" t="s">
        <v>1585</v>
      </c>
      <c r="D287" s="88">
        <v>1</v>
      </c>
      <c r="E287" s="88">
        <v>1</v>
      </c>
      <c r="F287" s="84">
        <f>VLOOKUP(A287,'26.1. cuc'!$A$2:$C$2088,3,FALSE)</f>
        <v>0</v>
      </c>
      <c r="G287" s="84">
        <f t="shared" si="8"/>
        <v>0</v>
      </c>
      <c r="H287" s="90"/>
    </row>
    <row r="288" spans="1:8" hidden="1" x14ac:dyDescent="0.3">
      <c r="A288" s="86">
        <v>145420</v>
      </c>
      <c r="B288" s="87" t="s">
        <v>1577</v>
      </c>
      <c r="C288" s="81" t="s">
        <v>1585</v>
      </c>
      <c r="D288" s="88">
        <v>1</v>
      </c>
      <c r="E288" s="88">
        <v>1</v>
      </c>
      <c r="F288" s="84">
        <f>VLOOKUP(A288,'26.1. cuc'!$A$2:$C$2088,3,FALSE)</f>
        <v>0</v>
      </c>
      <c r="G288" s="84">
        <f t="shared" si="8"/>
        <v>0</v>
      </c>
      <c r="H288" s="90"/>
    </row>
    <row r="289" spans="1:8" hidden="1" x14ac:dyDescent="0.3">
      <c r="A289" s="86">
        <v>145425</v>
      </c>
      <c r="B289" s="87" t="s">
        <v>1578</v>
      </c>
      <c r="C289" s="81" t="s">
        <v>1585</v>
      </c>
      <c r="D289" s="88">
        <v>1</v>
      </c>
      <c r="E289" s="88">
        <v>1</v>
      </c>
      <c r="F289" s="84">
        <f>VLOOKUP(A289,'26.1. cuc'!$A$2:$C$2088,3,FALSE)</f>
        <v>0</v>
      </c>
      <c r="G289" s="84">
        <f t="shared" si="8"/>
        <v>0</v>
      </c>
      <c r="H289" s="90"/>
    </row>
    <row r="290" spans="1:8" hidden="1" x14ac:dyDescent="0.3">
      <c r="A290" s="86">
        <v>145505</v>
      </c>
      <c r="B290" s="87" t="s">
        <v>1573</v>
      </c>
      <c r="C290" s="81" t="s">
        <v>1585</v>
      </c>
      <c r="D290" s="88">
        <v>1</v>
      </c>
      <c r="E290" s="88">
        <v>1</v>
      </c>
      <c r="F290" s="84">
        <f>VLOOKUP(A290,'26.1. cuc'!$A$2:$C$2088,3,FALSE)</f>
        <v>0</v>
      </c>
      <c r="G290" s="84">
        <f t="shared" si="8"/>
        <v>0</v>
      </c>
      <c r="H290" s="90"/>
    </row>
    <row r="291" spans="1:8" hidden="1" x14ac:dyDescent="0.3">
      <c r="A291" s="86">
        <v>145510</v>
      </c>
      <c r="B291" s="87" t="s">
        <v>1575</v>
      </c>
      <c r="C291" s="81" t="s">
        <v>1585</v>
      </c>
      <c r="D291" s="88">
        <v>1</v>
      </c>
      <c r="E291" s="88">
        <v>1</v>
      </c>
      <c r="F291" s="84">
        <f>VLOOKUP(A291,'26.1. cuc'!$A$2:$C$2088,3,FALSE)</f>
        <v>0</v>
      </c>
      <c r="G291" s="84">
        <f t="shared" si="8"/>
        <v>0</v>
      </c>
      <c r="H291" s="90"/>
    </row>
    <row r="292" spans="1:8" hidden="1" x14ac:dyDescent="0.3">
      <c r="A292" s="86">
        <v>145515</v>
      </c>
      <c r="B292" s="87" t="s">
        <v>1576</v>
      </c>
      <c r="C292" s="81" t="s">
        <v>1585</v>
      </c>
      <c r="D292" s="88">
        <v>1</v>
      </c>
      <c r="E292" s="88">
        <v>1</v>
      </c>
      <c r="F292" s="84">
        <f>VLOOKUP(A292,'26.1. cuc'!$A$2:$C$2088,3,FALSE)</f>
        <v>0</v>
      </c>
      <c r="G292" s="84">
        <f t="shared" si="8"/>
        <v>0</v>
      </c>
      <c r="H292" s="90"/>
    </row>
    <row r="293" spans="1:8" hidden="1" x14ac:dyDescent="0.3">
      <c r="A293" s="86">
        <v>145520</v>
      </c>
      <c r="B293" s="87" t="s">
        <v>1577</v>
      </c>
      <c r="C293" s="81" t="s">
        <v>1585</v>
      </c>
      <c r="D293" s="88">
        <v>1</v>
      </c>
      <c r="E293" s="88">
        <v>1</v>
      </c>
      <c r="F293" s="84">
        <f>VLOOKUP(A293,'26.1. cuc'!$A$2:$C$2088,3,FALSE)</f>
        <v>0</v>
      </c>
      <c r="G293" s="84">
        <f t="shared" si="8"/>
        <v>0</v>
      </c>
      <c r="H293" s="90"/>
    </row>
    <row r="294" spans="1:8" hidden="1" x14ac:dyDescent="0.3">
      <c r="A294" s="86">
        <v>145525</v>
      </c>
      <c r="B294" s="87" t="s">
        <v>1578</v>
      </c>
      <c r="C294" s="81" t="s">
        <v>1585</v>
      </c>
      <c r="D294" s="88">
        <v>1</v>
      </c>
      <c r="E294" s="88">
        <v>1</v>
      </c>
      <c r="F294" s="84">
        <f>VLOOKUP(A294,'26.1. cuc'!$A$2:$C$2088,3,FALSE)</f>
        <v>0</v>
      </c>
      <c r="G294" s="84">
        <f t="shared" si="8"/>
        <v>0</v>
      </c>
      <c r="H294" s="90"/>
    </row>
    <row r="295" spans="1:8" hidden="1" x14ac:dyDescent="0.3">
      <c r="A295" s="86">
        <v>145605</v>
      </c>
      <c r="B295" s="87" t="s">
        <v>1573</v>
      </c>
      <c r="C295" s="81" t="s">
        <v>1585</v>
      </c>
      <c r="D295" s="88">
        <v>1</v>
      </c>
      <c r="E295" s="88">
        <v>1</v>
      </c>
      <c r="F295" s="84">
        <f>VLOOKUP(A295,'26.1. cuc'!$A$2:$C$2088,3,FALSE)</f>
        <v>0</v>
      </c>
      <c r="G295" s="84">
        <f t="shared" si="8"/>
        <v>0</v>
      </c>
      <c r="H295" s="90"/>
    </row>
    <row r="296" spans="1:8" hidden="1" x14ac:dyDescent="0.3">
      <c r="A296" s="86">
        <v>145610</v>
      </c>
      <c r="B296" s="87" t="s">
        <v>1575</v>
      </c>
      <c r="C296" s="81" t="s">
        <v>1585</v>
      </c>
      <c r="D296" s="88">
        <v>1</v>
      </c>
      <c r="E296" s="88">
        <v>1</v>
      </c>
      <c r="F296" s="84">
        <f>VLOOKUP(A296,'26.1. cuc'!$A$2:$C$2088,3,FALSE)</f>
        <v>0</v>
      </c>
      <c r="G296" s="84">
        <f t="shared" si="8"/>
        <v>0</v>
      </c>
      <c r="H296" s="90"/>
    </row>
    <row r="297" spans="1:8" hidden="1" x14ac:dyDescent="0.3">
      <c r="A297" s="86">
        <v>145615</v>
      </c>
      <c r="B297" s="87" t="s">
        <v>1576</v>
      </c>
      <c r="C297" s="81" t="s">
        <v>1585</v>
      </c>
      <c r="D297" s="88">
        <v>1</v>
      </c>
      <c r="E297" s="88">
        <v>1</v>
      </c>
      <c r="F297" s="84">
        <f>VLOOKUP(A297,'26.1. cuc'!$A$2:$C$2088,3,FALSE)</f>
        <v>0</v>
      </c>
      <c r="G297" s="84">
        <f t="shared" si="8"/>
        <v>0</v>
      </c>
      <c r="H297" s="90"/>
    </row>
    <row r="298" spans="1:8" hidden="1" x14ac:dyDescent="0.3">
      <c r="A298" s="86">
        <v>145620</v>
      </c>
      <c r="B298" s="87" t="s">
        <v>1577</v>
      </c>
      <c r="C298" s="81" t="s">
        <v>1585</v>
      </c>
      <c r="D298" s="88">
        <v>1</v>
      </c>
      <c r="E298" s="88">
        <v>1</v>
      </c>
      <c r="F298" s="84">
        <f>VLOOKUP(A298,'26.1. cuc'!$A$2:$C$2088,3,FALSE)</f>
        <v>0</v>
      </c>
      <c r="G298" s="84">
        <f t="shared" si="8"/>
        <v>0</v>
      </c>
      <c r="H298" s="90"/>
    </row>
    <row r="299" spans="1:8" hidden="1" x14ac:dyDescent="0.3">
      <c r="A299" s="86">
        <v>145625</v>
      </c>
      <c r="B299" s="87" t="s">
        <v>1578</v>
      </c>
      <c r="C299" s="81" t="s">
        <v>1585</v>
      </c>
      <c r="D299" s="88">
        <v>1</v>
      </c>
      <c r="E299" s="88">
        <v>1</v>
      </c>
      <c r="F299" s="84">
        <f>VLOOKUP(A299,'26.1. cuc'!$A$2:$C$2088,3,FALSE)</f>
        <v>0</v>
      </c>
      <c r="G299" s="84">
        <f t="shared" si="8"/>
        <v>0</v>
      </c>
      <c r="H299" s="90"/>
    </row>
    <row r="300" spans="1:8" hidden="1" x14ac:dyDescent="0.3">
      <c r="A300" s="86">
        <v>145630</v>
      </c>
      <c r="B300" s="87" t="s">
        <v>1669</v>
      </c>
      <c r="C300" s="81" t="s">
        <v>1585</v>
      </c>
      <c r="D300" s="88">
        <v>1</v>
      </c>
      <c r="E300" s="88">
        <v>1</v>
      </c>
      <c r="F300" s="84">
        <f>VLOOKUP(A300,'26.1. cuc'!$A$2:$C$2088,3,FALSE)</f>
        <v>0</v>
      </c>
      <c r="G300" s="84">
        <f t="shared" si="8"/>
        <v>0</v>
      </c>
      <c r="H300" s="90"/>
    </row>
    <row r="301" spans="1:8" hidden="1" x14ac:dyDescent="0.3">
      <c r="A301" s="86">
        <v>145705</v>
      </c>
      <c r="B301" s="87" t="s">
        <v>1573</v>
      </c>
      <c r="C301" s="81" t="s">
        <v>1585</v>
      </c>
      <c r="D301" s="88">
        <v>1</v>
      </c>
      <c r="E301" s="88">
        <v>1</v>
      </c>
      <c r="F301" s="84">
        <f>VLOOKUP(A301,'26.1. cuc'!$A$2:$C$2088,3,FALSE)</f>
        <v>0</v>
      </c>
      <c r="G301" s="84">
        <f t="shared" si="8"/>
        <v>0</v>
      </c>
      <c r="H301" s="90"/>
    </row>
    <row r="302" spans="1:8" hidden="1" x14ac:dyDescent="0.3">
      <c r="A302" s="86">
        <v>145710</v>
      </c>
      <c r="B302" s="87" t="s">
        <v>1575</v>
      </c>
      <c r="C302" s="81" t="s">
        <v>1585</v>
      </c>
      <c r="D302" s="88">
        <v>1</v>
      </c>
      <c r="E302" s="88">
        <v>1</v>
      </c>
      <c r="F302" s="84">
        <f>VLOOKUP(A302,'26.1. cuc'!$A$2:$C$2088,3,FALSE)</f>
        <v>0</v>
      </c>
      <c r="G302" s="84">
        <f t="shared" si="8"/>
        <v>0</v>
      </c>
      <c r="H302" s="90"/>
    </row>
    <row r="303" spans="1:8" hidden="1" x14ac:dyDescent="0.3">
      <c r="A303" s="86">
        <v>145715</v>
      </c>
      <c r="B303" s="87" t="s">
        <v>1576</v>
      </c>
      <c r="C303" s="81" t="s">
        <v>1585</v>
      </c>
      <c r="D303" s="88">
        <v>1</v>
      </c>
      <c r="E303" s="88">
        <v>1</v>
      </c>
      <c r="F303" s="84">
        <f>VLOOKUP(A303,'26.1. cuc'!$A$2:$C$2088,3,FALSE)</f>
        <v>0</v>
      </c>
      <c r="G303" s="84">
        <f t="shared" si="8"/>
        <v>0</v>
      </c>
      <c r="H303" s="90"/>
    </row>
    <row r="304" spans="1:8" hidden="1" x14ac:dyDescent="0.3">
      <c r="A304" s="86">
        <v>145720</v>
      </c>
      <c r="B304" s="87" t="s">
        <v>1577</v>
      </c>
      <c r="C304" s="81" t="s">
        <v>1585</v>
      </c>
      <c r="D304" s="88">
        <v>1</v>
      </c>
      <c r="E304" s="88">
        <v>1</v>
      </c>
      <c r="F304" s="84">
        <f>VLOOKUP(A304,'26.1. cuc'!$A$2:$C$2088,3,FALSE)</f>
        <v>0</v>
      </c>
      <c r="G304" s="84">
        <f t="shared" si="8"/>
        <v>0</v>
      </c>
      <c r="H304" s="90"/>
    </row>
    <row r="305" spans="1:8" hidden="1" x14ac:dyDescent="0.3">
      <c r="A305" s="86">
        <v>145725</v>
      </c>
      <c r="B305" s="87" t="s">
        <v>1578</v>
      </c>
      <c r="C305" s="81" t="s">
        <v>1585</v>
      </c>
      <c r="D305" s="88">
        <v>1</v>
      </c>
      <c r="E305" s="88">
        <v>1</v>
      </c>
      <c r="F305" s="84">
        <f>VLOOKUP(A305,'26.1. cuc'!$A$2:$C$2088,3,FALSE)</f>
        <v>0</v>
      </c>
      <c r="G305" s="84">
        <f t="shared" si="8"/>
        <v>0</v>
      </c>
      <c r="H305" s="90"/>
    </row>
    <row r="306" spans="1:8" hidden="1" x14ac:dyDescent="0.3">
      <c r="A306" s="86">
        <v>145730</v>
      </c>
      <c r="B306" s="87" t="s">
        <v>1658</v>
      </c>
      <c r="C306" s="81" t="s">
        <v>1585</v>
      </c>
      <c r="D306" s="88">
        <v>1</v>
      </c>
      <c r="E306" s="88">
        <v>1</v>
      </c>
      <c r="F306" s="84">
        <f>VLOOKUP(A306,'26.1. cuc'!$A$2:$C$2088,3,FALSE)</f>
        <v>0</v>
      </c>
      <c r="G306" s="84">
        <f t="shared" si="8"/>
        <v>0</v>
      </c>
      <c r="H306" s="90"/>
    </row>
    <row r="307" spans="1:8" hidden="1" x14ac:dyDescent="0.3">
      <c r="A307" s="86">
        <v>145805</v>
      </c>
      <c r="B307" s="87" t="s">
        <v>1659</v>
      </c>
      <c r="C307" s="81" t="s">
        <v>1585</v>
      </c>
      <c r="D307" s="88">
        <v>1</v>
      </c>
      <c r="E307" s="88">
        <v>1</v>
      </c>
      <c r="F307" s="84">
        <f>VLOOKUP(A307,'26.1. cuc'!$A$2:$C$2088,3,FALSE)</f>
        <v>0</v>
      </c>
      <c r="G307" s="84">
        <f t="shared" si="8"/>
        <v>0</v>
      </c>
      <c r="H307" s="90"/>
    </row>
    <row r="308" spans="1:8" hidden="1" x14ac:dyDescent="0.3">
      <c r="A308" s="86">
        <v>145810</v>
      </c>
      <c r="B308" s="87" t="s">
        <v>1660</v>
      </c>
      <c r="C308" s="81" t="s">
        <v>1585</v>
      </c>
      <c r="D308" s="88">
        <v>1</v>
      </c>
      <c r="E308" s="88">
        <v>1</v>
      </c>
      <c r="F308" s="84">
        <f>VLOOKUP(A308,'26.1. cuc'!$A$2:$C$2088,3,FALSE)</f>
        <v>0</v>
      </c>
      <c r="G308" s="84">
        <f t="shared" si="8"/>
        <v>0</v>
      </c>
      <c r="H308" s="90"/>
    </row>
    <row r="309" spans="1:8" hidden="1" x14ac:dyDescent="0.3">
      <c r="A309" s="86">
        <v>145815</v>
      </c>
      <c r="B309" s="87" t="s">
        <v>1661</v>
      </c>
      <c r="C309" s="81" t="s">
        <v>1585</v>
      </c>
      <c r="D309" s="88">
        <v>1</v>
      </c>
      <c r="E309" s="88">
        <v>1</v>
      </c>
      <c r="F309" s="84">
        <f>VLOOKUP(A309,'26.1. cuc'!$A$2:$C$2088,3,FALSE)</f>
        <v>0</v>
      </c>
      <c r="G309" s="84">
        <f t="shared" si="8"/>
        <v>0</v>
      </c>
      <c r="H309" s="90"/>
    </row>
    <row r="310" spans="1:8" hidden="1" x14ac:dyDescent="0.3">
      <c r="A310" s="86">
        <v>145820</v>
      </c>
      <c r="B310" s="87" t="s">
        <v>1662</v>
      </c>
      <c r="C310" s="81" t="s">
        <v>1585</v>
      </c>
      <c r="D310" s="88">
        <v>1</v>
      </c>
      <c r="E310" s="88">
        <v>1</v>
      </c>
      <c r="F310" s="84">
        <f>VLOOKUP(A310,'26.1. cuc'!$A$2:$C$2088,3,FALSE)</f>
        <v>0</v>
      </c>
      <c r="G310" s="84">
        <f t="shared" si="8"/>
        <v>0</v>
      </c>
      <c r="H310" s="90"/>
    </row>
    <row r="311" spans="1:8" hidden="1" x14ac:dyDescent="0.3">
      <c r="A311" s="86">
        <v>145825</v>
      </c>
      <c r="B311" s="87" t="s">
        <v>1663</v>
      </c>
      <c r="C311" s="81" t="s">
        <v>1585</v>
      </c>
      <c r="D311" s="88">
        <v>1</v>
      </c>
      <c r="E311" s="88">
        <v>1</v>
      </c>
      <c r="F311" s="84">
        <f>VLOOKUP(A311,'26.1. cuc'!$A$2:$C$2088,3,FALSE)</f>
        <v>0</v>
      </c>
      <c r="G311" s="84">
        <f t="shared" si="8"/>
        <v>0</v>
      </c>
      <c r="H311" s="90"/>
    </row>
    <row r="312" spans="1:8" hidden="1" x14ac:dyDescent="0.3">
      <c r="A312" s="86">
        <v>145830</v>
      </c>
      <c r="B312" s="87" t="s">
        <v>1664</v>
      </c>
      <c r="C312" s="81" t="s">
        <v>1585</v>
      </c>
      <c r="D312" s="88">
        <v>1</v>
      </c>
      <c r="E312" s="88">
        <v>1</v>
      </c>
      <c r="F312" s="84">
        <f>VLOOKUP(A312,'26.1. cuc'!$A$2:$C$2088,3,FALSE)</f>
        <v>0</v>
      </c>
      <c r="G312" s="84">
        <f t="shared" si="8"/>
        <v>0</v>
      </c>
      <c r="H312" s="90"/>
    </row>
    <row r="313" spans="1:8" hidden="1" x14ac:dyDescent="0.3">
      <c r="A313" s="86">
        <v>145835</v>
      </c>
      <c r="B313" s="87" t="s">
        <v>1665</v>
      </c>
      <c r="C313" s="81" t="s">
        <v>1585</v>
      </c>
      <c r="D313" s="88">
        <v>1</v>
      </c>
      <c r="E313" s="88">
        <v>1</v>
      </c>
      <c r="F313" s="84">
        <f>VLOOKUP(A313,'26.1. cuc'!$A$2:$C$2088,3,FALSE)</f>
        <v>0</v>
      </c>
      <c r="G313" s="84">
        <f t="shared" si="8"/>
        <v>0</v>
      </c>
      <c r="H313" s="90"/>
    </row>
    <row r="314" spans="1:8" hidden="1" x14ac:dyDescent="0.3">
      <c r="A314" s="86">
        <v>145840</v>
      </c>
      <c r="B314" s="87" t="s">
        <v>1666</v>
      </c>
      <c r="C314" s="81" t="s">
        <v>1585</v>
      </c>
      <c r="D314" s="88">
        <v>1</v>
      </c>
      <c r="E314" s="88">
        <v>1</v>
      </c>
      <c r="F314" s="84">
        <f>VLOOKUP(A314,'26.1. cuc'!$A$2:$C$2088,3,FALSE)</f>
        <v>0</v>
      </c>
      <c r="G314" s="84">
        <f t="shared" si="8"/>
        <v>0</v>
      </c>
      <c r="H314" s="90"/>
    </row>
    <row r="315" spans="1:8" hidden="1" x14ac:dyDescent="0.3">
      <c r="A315" s="86">
        <v>145845</v>
      </c>
      <c r="B315" s="87" t="s">
        <v>1667</v>
      </c>
      <c r="C315" s="81" t="s">
        <v>1585</v>
      </c>
      <c r="D315" s="88">
        <v>1</v>
      </c>
      <c r="E315" s="88">
        <v>1</v>
      </c>
      <c r="F315" s="84">
        <f>VLOOKUP(A315,'26.1. cuc'!$A$2:$C$2088,3,FALSE)</f>
        <v>0</v>
      </c>
      <c r="G315" s="84">
        <f t="shared" si="8"/>
        <v>0</v>
      </c>
      <c r="H315" s="90"/>
    </row>
    <row r="316" spans="1:8" hidden="1" x14ac:dyDescent="0.3">
      <c r="A316" s="86">
        <v>145850</v>
      </c>
      <c r="B316" s="87" t="s">
        <v>1668</v>
      </c>
      <c r="C316" s="81" t="s">
        <v>1585</v>
      </c>
      <c r="D316" s="88">
        <v>1</v>
      </c>
      <c r="E316" s="88">
        <v>1</v>
      </c>
      <c r="F316" s="84">
        <f>VLOOKUP(A316,'26.1. cuc'!$A$2:$C$2088,3,FALSE)</f>
        <v>0</v>
      </c>
      <c r="G316" s="84">
        <f t="shared" si="8"/>
        <v>0</v>
      </c>
      <c r="H316" s="90"/>
    </row>
    <row r="317" spans="1:8" hidden="1" x14ac:dyDescent="0.3">
      <c r="A317" s="86">
        <v>145905</v>
      </c>
      <c r="B317" s="87" t="s">
        <v>1573</v>
      </c>
      <c r="C317" s="81" t="s">
        <v>1585</v>
      </c>
      <c r="D317" s="88">
        <v>1</v>
      </c>
      <c r="E317" s="88">
        <v>1</v>
      </c>
      <c r="F317" s="84">
        <f>VLOOKUP(A317,'26.1. cuc'!$A$2:$C$2088,3,FALSE)</f>
        <v>0</v>
      </c>
      <c r="G317" s="84">
        <f t="shared" si="8"/>
        <v>0</v>
      </c>
      <c r="H317" s="90"/>
    </row>
    <row r="318" spans="1:8" hidden="1" x14ac:dyDescent="0.3">
      <c r="A318" s="86">
        <v>145910</v>
      </c>
      <c r="B318" s="87" t="s">
        <v>1575</v>
      </c>
      <c r="C318" s="81" t="s">
        <v>1585</v>
      </c>
      <c r="D318" s="88">
        <v>1</v>
      </c>
      <c r="E318" s="88">
        <v>1</v>
      </c>
      <c r="F318" s="84">
        <f>VLOOKUP(A318,'26.1. cuc'!$A$2:$C$2088,3,FALSE)</f>
        <v>0</v>
      </c>
      <c r="G318" s="84">
        <f t="shared" si="8"/>
        <v>0</v>
      </c>
      <c r="H318" s="90"/>
    </row>
    <row r="319" spans="1:8" hidden="1" x14ac:dyDescent="0.3">
      <c r="A319" s="86">
        <v>145915</v>
      </c>
      <c r="B319" s="87" t="s">
        <v>1576</v>
      </c>
      <c r="C319" s="81" t="s">
        <v>1585</v>
      </c>
      <c r="D319" s="88">
        <v>1</v>
      </c>
      <c r="E319" s="88">
        <v>1</v>
      </c>
      <c r="F319" s="84">
        <f>VLOOKUP(A319,'26.1. cuc'!$A$2:$C$2088,3,FALSE)</f>
        <v>0</v>
      </c>
      <c r="G319" s="84">
        <f t="shared" si="8"/>
        <v>0</v>
      </c>
      <c r="H319" s="90"/>
    </row>
    <row r="320" spans="1:8" hidden="1" x14ac:dyDescent="0.3">
      <c r="A320" s="86">
        <v>145920</v>
      </c>
      <c r="B320" s="87" t="s">
        <v>1577</v>
      </c>
      <c r="C320" s="81" t="s">
        <v>1585</v>
      </c>
      <c r="D320" s="88">
        <v>1</v>
      </c>
      <c r="E320" s="88">
        <v>1</v>
      </c>
      <c r="F320" s="84">
        <f>VLOOKUP(A320,'26.1. cuc'!$A$2:$C$2088,3,FALSE)</f>
        <v>0</v>
      </c>
      <c r="G320" s="84">
        <f t="shared" si="8"/>
        <v>0</v>
      </c>
      <c r="H320" s="90"/>
    </row>
    <row r="321" spans="1:8" hidden="1" x14ac:dyDescent="0.3">
      <c r="A321" s="86">
        <v>145925</v>
      </c>
      <c r="B321" s="87" t="s">
        <v>1578</v>
      </c>
      <c r="C321" s="81" t="s">
        <v>1585</v>
      </c>
      <c r="D321" s="88">
        <v>1</v>
      </c>
      <c r="E321" s="88">
        <v>1</v>
      </c>
      <c r="F321" s="84">
        <f>VLOOKUP(A321,'26.1. cuc'!$A$2:$C$2088,3,FALSE)</f>
        <v>0</v>
      </c>
      <c r="G321" s="84">
        <f t="shared" si="8"/>
        <v>0</v>
      </c>
      <c r="H321" s="90"/>
    </row>
    <row r="322" spans="1:8" hidden="1" x14ac:dyDescent="0.3">
      <c r="A322" s="86">
        <v>145930</v>
      </c>
      <c r="B322" s="87" t="s">
        <v>1669</v>
      </c>
      <c r="C322" s="81" t="s">
        <v>1585</v>
      </c>
      <c r="D322" s="88">
        <v>1</v>
      </c>
      <c r="E322" s="88">
        <v>1</v>
      </c>
      <c r="F322" s="84">
        <f>VLOOKUP(A322,'26.1. cuc'!$A$2:$C$2088,3,FALSE)</f>
        <v>0</v>
      </c>
      <c r="G322" s="84">
        <f t="shared" si="8"/>
        <v>0</v>
      </c>
      <c r="H322" s="90"/>
    </row>
    <row r="323" spans="1:8" hidden="1" x14ac:dyDescent="0.3">
      <c r="A323" s="86">
        <v>146005</v>
      </c>
      <c r="B323" s="87" t="s">
        <v>1573</v>
      </c>
      <c r="C323" s="81" t="s">
        <v>1585</v>
      </c>
      <c r="D323" s="88">
        <v>1</v>
      </c>
      <c r="E323" s="88">
        <v>1</v>
      </c>
      <c r="F323" s="84">
        <f>VLOOKUP(A323,'26.1. cuc'!$A$2:$C$2088,3,FALSE)</f>
        <v>0</v>
      </c>
      <c r="G323" s="84">
        <f t="shared" si="8"/>
        <v>0</v>
      </c>
      <c r="H323" s="90"/>
    </row>
    <row r="324" spans="1:8" hidden="1" x14ac:dyDescent="0.3">
      <c r="A324" s="86">
        <v>146010</v>
      </c>
      <c r="B324" s="87" t="s">
        <v>1575</v>
      </c>
      <c r="C324" s="81" t="s">
        <v>1585</v>
      </c>
      <c r="D324" s="88">
        <v>1</v>
      </c>
      <c r="E324" s="88">
        <v>1</v>
      </c>
      <c r="F324" s="84">
        <f>VLOOKUP(A324,'26.1. cuc'!$A$2:$C$2088,3,FALSE)</f>
        <v>0</v>
      </c>
      <c r="G324" s="84">
        <f t="shared" si="8"/>
        <v>0</v>
      </c>
      <c r="H324" s="90"/>
    </row>
    <row r="325" spans="1:8" hidden="1" x14ac:dyDescent="0.3">
      <c r="A325" s="86">
        <v>146015</v>
      </c>
      <c r="B325" s="87" t="s">
        <v>1576</v>
      </c>
      <c r="C325" s="81" t="s">
        <v>1585</v>
      </c>
      <c r="D325" s="88">
        <v>1</v>
      </c>
      <c r="E325" s="88">
        <v>1</v>
      </c>
      <c r="F325" s="84">
        <f>VLOOKUP(A325,'26.1. cuc'!$A$2:$C$2088,3,FALSE)</f>
        <v>0</v>
      </c>
      <c r="G325" s="84">
        <f t="shared" si="8"/>
        <v>0</v>
      </c>
      <c r="H325" s="90"/>
    </row>
    <row r="326" spans="1:8" hidden="1" x14ac:dyDescent="0.3">
      <c r="A326" s="86">
        <v>146020</v>
      </c>
      <c r="B326" s="87" t="s">
        <v>1577</v>
      </c>
      <c r="C326" s="81" t="s">
        <v>1585</v>
      </c>
      <c r="D326" s="88">
        <v>1</v>
      </c>
      <c r="E326" s="88">
        <v>1</v>
      </c>
      <c r="F326" s="84">
        <f>VLOOKUP(A326,'26.1. cuc'!$A$2:$C$2088,3,FALSE)</f>
        <v>0</v>
      </c>
      <c r="G326" s="84">
        <f t="shared" si="8"/>
        <v>0</v>
      </c>
      <c r="H326" s="90"/>
    </row>
    <row r="327" spans="1:8" hidden="1" x14ac:dyDescent="0.3">
      <c r="A327" s="86">
        <v>146025</v>
      </c>
      <c r="B327" s="87" t="s">
        <v>1578</v>
      </c>
      <c r="C327" s="81" t="s">
        <v>1585</v>
      </c>
      <c r="D327" s="88">
        <v>1</v>
      </c>
      <c r="E327" s="88">
        <v>1</v>
      </c>
      <c r="F327" s="84">
        <f>VLOOKUP(A327,'26.1. cuc'!$A$2:$C$2088,3,FALSE)</f>
        <v>0</v>
      </c>
      <c r="G327" s="84">
        <f t="shared" si="8"/>
        <v>0</v>
      </c>
      <c r="H327" s="90"/>
    </row>
    <row r="328" spans="1:8" hidden="1" x14ac:dyDescent="0.3">
      <c r="A328" s="86">
        <v>146030</v>
      </c>
      <c r="B328" s="87" t="s">
        <v>1658</v>
      </c>
      <c r="C328" s="81" t="s">
        <v>1585</v>
      </c>
      <c r="D328" s="88">
        <v>1</v>
      </c>
      <c r="E328" s="88">
        <v>1</v>
      </c>
      <c r="F328" s="84">
        <f>VLOOKUP(A328,'26.1. cuc'!$A$2:$C$2088,3,FALSE)</f>
        <v>0</v>
      </c>
      <c r="G328" s="84">
        <f t="shared" si="8"/>
        <v>0</v>
      </c>
      <c r="H328" s="90"/>
    </row>
    <row r="329" spans="1:8" hidden="1" x14ac:dyDescent="0.3">
      <c r="A329" s="86">
        <v>146105</v>
      </c>
      <c r="B329" s="87" t="s">
        <v>1573</v>
      </c>
      <c r="C329" s="81" t="s">
        <v>1585</v>
      </c>
      <c r="D329" s="88">
        <v>1</v>
      </c>
      <c r="E329" s="88">
        <v>1</v>
      </c>
      <c r="F329" s="84">
        <f>VLOOKUP(A329,'26.1. cuc'!$A$2:$C$2088,3,FALSE)</f>
        <v>0</v>
      </c>
      <c r="G329" s="84">
        <f t="shared" si="8"/>
        <v>0</v>
      </c>
      <c r="H329" s="90"/>
    </row>
    <row r="330" spans="1:8" hidden="1" x14ac:dyDescent="0.3">
      <c r="A330" s="86">
        <v>146110</v>
      </c>
      <c r="B330" s="87" t="s">
        <v>1575</v>
      </c>
      <c r="C330" s="81" t="s">
        <v>1585</v>
      </c>
      <c r="D330" s="88">
        <v>1</v>
      </c>
      <c r="E330" s="88">
        <v>1</v>
      </c>
      <c r="F330" s="84">
        <f>VLOOKUP(A330,'26.1. cuc'!$A$2:$C$2088,3,FALSE)</f>
        <v>0</v>
      </c>
      <c r="G330" s="84">
        <f t="shared" si="8"/>
        <v>0</v>
      </c>
      <c r="H330" s="90"/>
    </row>
    <row r="331" spans="1:8" hidden="1" x14ac:dyDescent="0.3">
      <c r="A331" s="86">
        <v>146115</v>
      </c>
      <c r="B331" s="87" t="s">
        <v>1576</v>
      </c>
      <c r="C331" s="81" t="s">
        <v>1585</v>
      </c>
      <c r="D331" s="88">
        <v>1</v>
      </c>
      <c r="E331" s="88">
        <v>1</v>
      </c>
      <c r="F331" s="84">
        <f>VLOOKUP(A331,'26.1. cuc'!$A$2:$C$2088,3,FALSE)</f>
        <v>0</v>
      </c>
      <c r="G331" s="84">
        <f t="shared" si="8"/>
        <v>0</v>
      </c>
      <c r="H331" s="90"/>
    </row>
    <row r="332" spans="1:8" hidden="1" x14ac:dyDescent="0.3">
      <c r="A332" s="86">
        <v>146120</v>
      </c>
      <c r="B332" s="87" t="s">
        <v>1577</v>
      </c>
      <c r="C332" s="81" t="s">
        <v>1585</v>
      </c>
      <c r="D332" s="88">
        <v>1</v>
      </c>
      <c r="E332" s="88">
        <v>1</v>
      </c>
      <c r="F332" s="84">
        <f>VLOOKUP(A332,'26.1. cuc'!$A$2:$C$2088,3,FALSE)</f>
        <v>0</v>
      </c>
      <c r="G332" s="84">
        <f t="shared" si="8"/>
        <v>0</v>
      </c>
      <c r="H332" s="90"/>
    </row>
    <row r="333" spans="1:8" hidden="1" x14ac:dyDescent="0.3">
      <c r="A333" s="86">
        <v>146125</v>
      </c>
      <c r="B333" s="87" t="s">
        <v>1578</v>
      </c>
      <c r="C333" s="81" t="s">
        <v>1585</v>
      </c>
      <c r="D333" s="88">
        <v>1</v>
      </c>
      <c r="E333" s="88">
        <v>1</v>
      </c>
      <c r="F333" s="84">
        <f>VLOOKUP(A333,'26.1. cuc'!$A$2:$C$2088,3,FALSE)</f>
        <v>0</v>
      </c>
      <c r="G333" s="84">
        <f t="shared" si="8"/>
        <v>0</v>
      </c>
      <c r="H333" s="90"/>
    </row>
    <row r="334" spans="1:8" hidden="1" x14ac:dyDescent="0.3">
      <c r="A334" s="86">
        <v>146205</v>
      </c>
      <c r="B334" s="87" t="s">
        <v>1573</v>
      </c>
      <c r="C334" s="81" t="s">
        <v>1585</v>
      </c>
      <c r="D334" s="88">
        <v>1</v>
      </c>
      <c r="E334" s="88">
        <v>1</v>
      </c>
      <c r="F334" s="84">
        <f>VLOOKUP(A334,'26.1. cuc'!$A$2:$C$2088,3,FALSE)</f>
        <v>0</v>
      </c>
      <c r="G334" s="84">
        <f t="shared" si="8"/>
        <v>0</v>
      </c>
      <c r="H334" s="90"/>
    </row>
    <row r="335" spans="1:8" hidden="1" x14ac:dyDescent="0.3">
      <c r="A335" s="86">
        <v>146210</v>
      </c>
      <c r="B335" s="87" t="s">
        <v>1575</v>
      </c>
      <c r="C335" s="81" t="s">
        <v>1585</v>
      </c>
      <c r="D335" s="88">
        <v>1</v>
      </c>
      <c r="E335" s="88">
        <v>1</v>
      </c>
      <c r="F335" s="84">
        <f>VLOOKUP(A335,'26.1. cuc'!$A$2:$C$2088,3,FALSE)</f>
        <v>0</v>
      </c>
      <c r="G335" s="84">
        <f t="shared" si="8"/>
        <v>0</v>
      </c>
      <c r="H335" s="90"/>
    </row>
    <row r="336" spans="1:8" hidden="1" x14ac:dyDescent="0.3">
      <c r="A336" s="86">
        <v>146215</v>
      </c>
      <c r="B336" s="87" t="s">
        <v>1576</v>
      </c>
      <c r="C336" s="81" t="s">
        <v>1585</v>
      </c>
      <c r="D336" s="88">
        <v>1</v>
      </c>
      <c r="E336" s="88">
        <v>1</v>
      </c>
      <c r="F336" s="84">
        <f>VLOOKUP(A336,'26.1. cuc'!$A$2:$C$2088,3,FALSE)</f>
        <v>0</v>
      </c>
      <c r="G336" s="84">
        <f t="shared" si="8"/>
        <v>0</v>
      </c>
      <c r="H336" s="90"/>
    </row>
    <row r="337" spans="1:8" hidden="1" x14ac:dyDescent="0.3">
      <c r="A337" s="86">
        <v>146220</v>
      </c>
      <c r="B337" s="87" t="s">
        <v>1577</v>
      </c>
      <c r="C337" s="81" t="s">
        <v>1585</v>
      </c>
      <c r="D337" s="88">
        <v>1</v>
      </c>
      <c r="E337" s="88">
        <v>1</v>
      </c>
      <c r="F337" s="84">
        <f>VLOOKUP(A337,'26.1. cuc'!$A$2:$C$2088,3,FALSE)</f>
        <v>0</v>
      </c>
      <c r="G337" s="84">
        <f t="shared" si="8"/>
        <v>0</v>
      </c>
      <c r="H337" s="90"/>
    </row>
    <row r="338" spans="1:8" hidden="1" x14ac:dyDescent="0.3">
      <c r="A338" s="86">
        <v>146225</v>
      </c>
      <c r="B338" s="87" t="s">
        <v>1578</v>
      </c>
      <c r="C338" s="81" t="s">
        <v>1585</v>
      </c>
      <c r="D338" s="88">
        <v>1</v>
      </c>
      <c r="E338" s="88">
        <v>1</v>
      </c>
      <c r="F338" s="84">
        <f>VLOOKUP(A338,'26.1. cuc'!$A$2:$C$2088,3,FALSE)</f>
        <v>0</v>
      </c>
      <c r="G338" s="84">
        <f t="shared" si="8"/>
        <v>0</v>
      </c>
      <c r="H338" s="90"/>
    </row>
    <row r="339" spans="1:8" hidden="1" x14ac:dyDescent="0.3">
      <c r="A339" s="86">
        <v>146305</v>
      </c>
      <c r="B339" s="87" t="s">
        <v>1573</v>
      </c>
      <c r="C339" s="81" t="s">
        <v>1585</v>
      </c>
      <c r="D339" s="88">
        <v>1</v>
      </c>
      <c r="E339" s="88">
        <v>1</v>
      </c>
      <c r="F339" s="84">
        <f>VLOOKUP(A339,'26.1. cuc'!$A$2:$C$2088,3,FALSE)</f>
        <v>0</v>
      </c>
      <c r="G339" s="84">
        <f t="shared" si="8"/>
        <v>0</v>
      </c>
      <c r="H339" s="90"/>
    </row>
    <row r="340" spans="1:8" hidden="1" x14ac:dyDescent="0.3">
      <c r="A340" s="86">
        <v>146310</v>
      </c>
      <c r="B340" s="87" t="s">
        <v>1575</v>
      </c>
      <c r="C340" s="81" t="s">
        <v>1585</v>
      </c>
      <c r="D340" s="88">
        <v>1</v>
      </c>
      <c r="E340" s="88">
        <v>1</v>
      </c>
      <c r="F340" s="84">
        <f>VLOOKUP(A340,'26.1. cuc'!$A$2:$C$2088,3,FALSE)</f>
        <v>0</v>
      </c>
      <c r="G340" s="84">
        <f t="shared" si="8"/>
        <v>0</v>
      </c>
      <c r="H340" s="90"/>
    </row>
    <row r="341" spans="1:8" hidden="1" x14ac:dyDescent="0.3">
      <c r="A341" s="86">
        <v>146315</v>
      </c>
      <c r="B341" s="87" t="s">
        <v>1576</v>
      </c>
      <c r="C341" s="81" t="s">
        <v>1585</v>
      </c>
      <c r="D341" s="88">
        <v>1</v>
      </c>
      <c r="E341" s="88">
        <v>1</v>
      </c>
      <c r="F341" s="84">
        <f>VLOOKUP(A341,'26.1. cuc'!$A$2:$C$2088,3,FALSE)</f>
        <v>0</v>
      </c>
      <c r="G341" s="84">
        <f t="shared" si="8"/>
        <v>0</v>
      </c>
      <c r="H341" s="90"/>
    </row>
    <row r="342" spans="1:8" hidden="1" x14ac:dyDescent="0.3">
      <c r="A342" s="86">
        <v>146320</v>
      </c>
      <c r="B342" s="87" t="s">
        <v>1577</v>
      </c>
      <c r="C342" s="81" t="s">
        <v>1585</v>
      </c>
      <c r="D342" s="88">
        <v>1</v>
      </c>
      <c r="E342" s="88">
        <v>1</v>
      </c>
      <c r="F342" s="84">
        <f>VLOOKUP(A342,'26.1. cuc'!$A$2:$C$2088,3,FALSE)</f>
        <v>0</v>
      </c>
      <c r="G342" s="84">
        <f t="shared" si="8"/>
        <v>0</v>
      </c>
      <c r="H342" s="90"/>
    </row>
    <row r="343" spans="1:8" hidden="1" x14ac:dyDescent="0.3">
      <c r="A343" s="86">
        <v>146325</v>
      </c>
      <c r="B343" s="87" t="s">
        <v>1578</v>
      </c>
      <c r="C343" s="81" t="s">
        <v>1585</v>
      </c>
      <c r="D343" s="88">
        <v>1</v>
      </c>
      <c r="E343" s="88">
        <v>1</v>
      </c>
      <c r="F343" s="84">
        <f>VLOOKUP(A343,'26.1. cuc'!$A$2:$C$2088,3,FALSE)</f>
        <v>0</v>
      </c>
      <c r="G343" s="84">
        <f t="shared" si="8"/>
        <v>0</v>
      </c>
      <c r="H343" s="90"/>
    </row>
    <row r="344" spans="1:8" hidden="1" x14ac:dyDescent="0.3">
      <c r="A344" s="86">
        <v>146330</v>
      </c>
      <c r="B344" s="87" t="s">
        <v>1669</v>
      </c>
      <c r="C344" s="81" t="s">
        <v>1585</v>
      </c>
      <c r="D344" s="88">
        <v>1</v>
      </c>
      <c r="E344" s="88">
        <v>1</v>
      </c>
      <c r="F344" s="84">
        <f>VLOOKUP(A344,'26.1. cuc'!$A$2:$C$2088,3,FALSE)</f>
        <v>0</v>
      </c>
      <c r="G344" s="84">
        <f t="shared" si="8"/>
        <v>0</v>
      </c>
      <c r="H344" s="90"/>
    </row>
    <row r="345" spans="1:8" hidden="1" x14ac:dyDescent="0.3">
      <c r="A345" s="86">
        <v>146405</v>
      </c>
      <c r="B345" s="87" t="s">
        <v>1573</v>
      </c>
      <c r="C345" s="81" t="s">
        <v>1585</v>
      </c>
      <c r="D345" s="88">
        <v>1</v>
      </c>
      <c r="E345" s="88">
        <v>1</v>
      </c>
      <c r="F345" s="84">
        <f>VLOOKUP(A345,'26.1. cuc'!$A$2:$C$2088,3,FALSE)</f>
        <v>0</v>
      </c>
      <c r="G345" s="84">
        <f t="shared" ref="G345:G408" si="9">IF($G$2="CAYC",+D345*F345,+E345*F345)</f>
        <v>0</v>
      </c>
      <c r="H345" s="90"/>
    </row>
    <row r="346" spans="1:8" hidden="1" x14ac:dyDescent="0.3">
      <c r="A346" s="86">
        <v>146410</v>
      </c>
      <c r="B346" s="87" t="s">
        <v>1575</v>
      </c>
      <c r="C346" s="81" t="s">
        <v>1585</v>
      </c>
      <c r="D346" s="88">
        <v>1</v>
      </c>
      <c r="E346" s="88">
        <v>1</v>
      </c>
      <c r="F346" s="84">
        <f>VLOOKUP(A346,'26.1. cuc'!$A$2:$C$2088,3,FALSE)</f>
        <v>0</v>
      </c>
      <c r="G346" s="84">
        <f t="shared" si="9"/>
        <v>0</v>
      </c>
      <c r="H346" s="90"/>
    </row>
    <row r="347" spans="1:8" hidden="1" x14ac:dyDescent="0.3">
      <c r="A347" s="86">
        <v>146415</v>
      </c>
      <c r="B347" s="87" t="s">
        <v>1576</v>
      </c>
      <c r="C347" s="81" t="s">
        <v>1585</v>
      </c>
      <c r="D347" s="88">
        <v>1</v>
      </c>
      <c r="E347" s="88">
        <v>1</v>
      </c>
      <c r="F347" s="84">
        <f>VLOOKUP(A347,'26.1. cuc'!$A$2:$C$2088,3,FALSE)</f>
        <v>0</v>
      </c>
      <c r="G347" s="84">
        <f t="shared" si="9"/>
        <v>0</v>
      </c>
      <c r="H347" s="90"/>
    </row>
    <row r="348" spans="1:8" hidden="1" x14ac:dyDescent="0.3">
      <c r="A348" s="86">
        <v>146420</v>
      </c>
      <c r="B348" s="87" t="s">
        <v>1577</v>
      </c>
      <c r="C348" s="81" t="s">
        <v>1585</v>
      </c>
      <c r="D348" s="88">
        <v>1</v>
      </c>
      <c r="E348" s="88">
        <v>1</v>
      </c>
      <c r="F348" s="84">
        <f>VLOOKUP(A348,'26.1. cuc'!$A$2:$C$2088,3,FALSE)</f>
        <v>0</v>
      </c>
      <c r="G348" s="84">
        <f t="shared" si="9"/>
        <v>0</v>
      </c>
      <c r="H348" s="90"/>
    </row>
    <row r="349" spans="1:8" hidden="1" x14ac:dyDescent="0.3">
      <c r="A349" s="86">
        <v>146425</v>
      </c>
      <c r="B349" s="87" t="s">
        <v>1578</v>
      </c>
      <c r="C349" s="81" t="s">
        <v>1585</v>
      </c>
      <c r="D349" s="88">
        <v>1</v>
      </c>
      <c r="E349" s="88">
        <v>1</v>
      </c>
      <c r="F349" s="84">
        <f>VLOOKUP(A349,'26.1. cuc'!$A$2:$C$2088,3,FALSE)</f>
        <v>0</v>
      </c>
      <c r="G349" s="84">
        <f t="shared" si="9"/>
        <v>0</v>
      </c>
      <c r="H349" s="90"/>
    </row>
    <row r="350" spans="1:8" hidden="1" x14ac:dyDescent="0.3">
      <c r="A350" s="86">
        <v>146430</v>
      </c>
      <c r="B350" s="87" t="s">
        <v>1658</v>
      </c>
      <c r="C350" s="81" t="s">
        <v>1585</v>
      </c>
      <c r="D350" s="88">
        <v>1</v>
      </c>
      <c r="E350" s="88">
        <v>1</v>
      </c>
      <c r="F350" s="84">
        <f>VLOOKUP(A350,'26.1. cuc'!$A$2:$C$2088,3,FALSE)</f>
        <v>0</v>
      </c>
      <c r="G350" s="84">
        <f t="shared" si="9"/>
        <v>0</v>
      </c>
      <c r="H350" s="90"/>
    </row>
    <row r="351" spans="1:8" hidden="1" x14ac:dyDescent="0.3">
      <c r="A351" s="86">
        <v>146505</v>
      </c>
      <c r="B351" s="87" t="s">
        <v>1659</v>
      </c>
      <c r="C351" s="81" t="s">
        <v>1585</v>
      </c>
      <c r="D351" s="88">
        <v>1</v>
      </c>
      <c r="E351" s="88">
        <v>1</v>
      </c>
      <c r="F351" s="84">
        <f>VLOOKUP(A351,'26.1. cuc'!$A$2:$C$2088,3,FALSE)</f>
        <v>0</v>
      </c>
      <c r="G351" s="84">
        <f t="shared" si="9"/>
        <v>0</v>
      </c>
      <c r="H351" s="90"/>
    </row>
    <row r="352" spans="1:8" hidden="1" x14ac:dyDescent="0.3">
      <c r="A352" s="86">
        <v>146510</v>
      </c>
      <c r="B352" s="87" t="s">
        <v>1660</v>
      </c>
      <c r="C352" s="81" t="s">
        <v>1585</v>
      </c>
      <c r="D352" s="88">
        <v>1</v>
      </c>
      <c r="E352" s="88">
        <v>1</v>
      </c>
      <c r="F352" s="84">
        <f>VLOOKUP(A352,'26.1. cuc'!$A$2:$C$2088,3,FALSE)</f>
        <v>0</v>
      </c>
      <c r="G352" s="84">
        <f t="shared" si="9"/>
        <v>0</v>
      </c>
      <c r="H352" s="90"/>
    </row>
    <row r="353" spans="1:8" hidden="1" x14ac:dyDescent="0.3">
      <c r="A353" s="86">
        <v>146515</v>
      </c>
      <c r="B353" s="87" t="s">
        <v>1661</v>
      </c>
      <c r="C353" s="81" t="s">
        <v>1585</v>
      </c>
      <c r="D353" s="88">
        <v>1</v>
      </c>
      <c r="E353" s="88">
        <v>1</v>
      </c>
      <c r="F353" s="84">
        <f>VLOOKUP(A353,'26.1. cuc'!$A$2:$C$2088,3,FALSE)</f>
        <v>0</v>
      </c>
      <c r="G353" s="84">
        <f t="shared" si="9"/>
        <v>0</v>
      </c>
      <c r="H353" s="90"/>
    </row>
    <row r="354" spans="1:8" hidden="1" x14ac:dyDescent="0.3">
      <c r="A354" s="86">
        <v>146520</v>
      </c>
      <c r="B354" s="87" t="s">
        <v>1662</v>
      </c>
      <c r="C354" s="81" t="s">
        <v>1585</v>
      </c>
      <c r="D354" s="88">
        <v>1</v>
      </c>
      <c r="E354" s="88">
        <v>1</v>
      </c>
      <c r="F354" s="84">
        <f>VLOOKUP(A354,'26.1. cuc'!$A$2:$C$2088,3,FALSE)</f>
        <v>0</v>
      </c>
      <c r="G354" s="84">
        <f t="shared" si="9"/>
        <v>0</v>
      </c>
      <c r="H354" s="90"/>
    </row>
    <row r="355" spans="1:8" hidden="1" x14ac:dyDescent="0.3">
      <c r="A355" s="86">
        <v>146525</v>
      </c>
      <c r="B355" s="87" t="s">
        <v>1663</v>
      </c>
      <c r="C355" s="81" t="s">
        <v>1585</v>
      </c>
      <c r="D355" s="88">
        <v>1</v>
      </c>
      <c r="E355" s="88">
        <v>1</v>
      </c>
      <c r="F355" s="84">
        <f>VLOOKUP(A355,'26.1. cuc'!$A$2:$C$2088,3,FALSE)</f>
        <v>0</v>
      </c>
      <c r="G355" s="84">
        <f t="shared" si="9"/>
        <v>0</v>
      </c>
      <c r="H355" s="90"/>
    </row>
    <row r="356" spans="1:8" hidden="1" x14ac:dyDescent="0.3">
      <c r="A356" s="86">
        <v>146530</v>
      </c>
      <c r="B356" s="87" t="s">
        <v>1664</v>
      </c>
      <c r="C356" s="81" t="s">
        <v>1585</v>
      </c>
      <c r="D356" s="88">
        <v>1</v>
      </c>
      <c r="E356" s="88">
        <v>1</v>
      </c>
      <c r="F356" s="84">
        <f>VLOOKUP(A356,'26.1. cuc'!$A$2:$C$2088,3,FALSE)</f>
        <v>0</v>
      </c>
      <c r="G356" s="84">
        <f t="shared" si="9"/>
        <v>0</v>
      </c>
      <c r="H356" s="90"/>
    </row>
    <row r="357" spans="1:8" hidden="1" x14ac:dyDescent="0.3">
      <c r="A357" s="86">
        <v>146535</v>
      </c>
      <c r="B357" s="87" t="s">
        <v>1665</v>
      </c>
      <c r="C357" s="81" t="s">
        <v>1585</v>
      </c>
      <c r="D357" s="88">
        <v>1</v>
      </c>
      <c r="E357" s="88">
        <v>1</v>
      </c>
      <c r="F357" s="84">
        <f>VLOOKUP(A357,'26.1. cuc'!$A$2:$C$2088,3,FALSE)</f>
        <v>0</v>
      </c>
      <c r="G357" s="84">
        <f t="shared" si="9"/>
        <v>0</v>
      </c>
      <c r="H357" s="90"/>
    </row>
    <row r="358" spans="1:8" hidden="1" x14ac:dyDescent="0.3">
      <c r="A358" s="86">
        <v>146540</v>
      </c>
      <c r="B358" s="87" t="s">
        <v>1666</v>
      </c>
      <c r="C358" s="81" t="s">
        <v>1585</v>
      </c>
      <c r="D358" s="88">
        <v>1</v>
      </c>
      <c r="E358" s="88">
        <v>1</v>
      </c>
      <c r="F358" s="84">
        <f>VLOOKUP(A358,'26.1. cuc'!$A$2:$C$2088,3,FALSE)</f>
        <v>0</v>
      </c>
      <c r="G358" s="84">
        <f t="shared" si="9"/>
        <v>0</v>
      </c>
      <c r="H358" s="90"/>
    </row>
    <row r="359" spans="1:8" hidden="1" x14ac:dyDescent="0.3">
      <c r="A359" s="86">
        <v>146545</v>
      </c>
      <c r="B359" s="87" t="s">
        <v>1667</v>
      </c>
      <c r="C359" s="81" t="s">
        <v>1585</v>
      </c>
      <c r="D359" s="88">
        <v>1</v>
      </c>
      <c r="E359" s="88">
        <v>1</v>
      </c>
      <c r="F359" s="84">
        <f>VLOOKUP(A359,'26.1. cuc'!$A$2:$C$2088,3,FALSE)</f>
        <v>0</v>
      </c>
      <c r="G359" s="84">
        <f t="shared" si="9"/>
        <v>0</v>
      </c>
      <c r="H359" s="90"/>
    </row>
    <row r="360" spans="1:8" hidden="1" x14ac:dyDescent="0.3">
      <c r="A360" s="86">
        <v>146550</v>
      </c>
      <c r="B360" s="87" t="s">
        <v>1668</v>
      </c>
      <c r="C360" s="81" t="s">
        <v>1585</v>
      </c>
      <c r="D360" s="88">
        <v>1</v>
      </c>
      <c r="E360" s="88">
        <v>1</v>
      </c>
      <c r="F360" s="84">
        <f>VLOOKUP(A360,'26.1. cuc'!$A$2:$C$2088,3,FALSE)</f>
        <v>0</v>
      </c>
      <c r="G360" s="84">
        <f t="shared" si="9"/>
        <v>0</v>
      </c>
      <c r="H360" s="90"/>
    </row>
    <row r="361" spans="1:8" hidden="1" x14ac:dyDescent="0.3">
      <c r="A361" s="86">
        <v>146605</v>
      </c>
      <c r="B361" s="87" t="s">
        <v>1573</v>
      </c>
      <c r="C361" s="81" t="s">
        <v>1585</v>
      </c>
      <c r="D361" s="88">
        <v>1</v>
      </c>
      <c r="E361" s="88">
        <v>1</v>
      </c>
      <c r="F361" s="84">
        <f>VLOOKUP(A361,'26.1. cuc'!$A$2:$C$2088,3,FALSE)</f>
        <v>0</v>
      </c>
      <c r="G361" s="84">
        <f t="shared" si="9"/>
        <v>0</v>
      </c>
      <c r="H361" s="90"/>
    </row>
    <row r="362" spans="1:8" hidden="1" x14ac:dyDescent="0.3">
      <c r="A362" s="86">
        <v>146610</v>
      </c>
      <c r="B362" s="87" t="s">
        <v>1575</v>
      </c>
      <c r="C362" s="81" t="s">
        <v>1585</v>
      </c>
      <c r="D362" s="88">
        <v>1</v>
      </c>
      <c r="E362" s="88">
        <v>1</v>
      </c>
      <c r="F362" s="84">
        <f>VLOOKUP(A362,'26.1. cuc'!$A$2:$C$2088,3,FALSE)</f>
        <v>0</v>
      </c>
      <c r="G362" s="84">
        <f t="shared" si="9"/>
        <v>0</v>
      </c>
      <c r="H362" s="90"/>
    </row>
    <row r="363" spans="1:8" hidden="1" x14ac:dyDescent="0.3">
      <c r="A363" s="86">
        <v>146615</v>
      </c>
      <c r="B363" s="87" t="s">
        <v>1576</v>
      </c>
      <c r="C363" s="81" t="s">
        <v>1585</v>
      </c>
      <c r="D363" s="88">
        <v>1</v>
      </c>
      <c r="E363" s="88">
        <v>1</v>
      </c>
      <c r="F363" s="84">
        <f>VLOOKUP(A363,'26.1. cuc'!$A$2:$C$2088,3,FALSE)</f>
        <v>0</v>
      </c>
      <c r="G363" s="84">
        <f t="shared" si="9"/>
        <v>0</v>
      </c>
      <c r="H363" s="90"/>
    </row>
    <row r="364" spans="1:8" hidden="1" x14ac:dyDescent="0.3">
      <c r="A364" s="86">
        <v>146620</v>
      </c>
      <c r="B364" s="87" t="s">
        <v>1577</v>
      </c>
      <c r="C364" s="81" t="s">
        <v>1585</v>
      </c>
      <c r="D364" s="88">
        <v>1</v>
      </c>
      <c r="E364" s="88">
        <v>1</v>
      </c>
      <c r="F364" s="84">
        <f>VLOOKUP(A364,'26.1. cuc'!$A$2:$C$2088,3,FALSE)</f>
        <v>0</v>
      </c>
      <c r="G364" s="84">
        <f t="shared" si="9"/>
        <v>0</v>
      </c>
      <c r="H364" s="90"/>
    </row>
    <row r="365" spans="1:8" hidden="1" x14ac:dyDescent="0.3">
      <c r="A365" s="86">
        <v>146625</v>
      </c>
      <c r="B365" s="87" t="s">
        <v>1578</v>
      </c>
      <c r="C365" s="81" t="s">
        <v>1585</v>
      </c>
      <c r="D365" s="88">
        <v>1</v>
      </c>
      <c r="E365" s="88">
        <v>1</v>
      </c>
      <c r="F365" s="84">
        <f>VLOOKUP(A365,'26.1. cuc'!$A$2:$C$2088,3,FALSE)</f>
        <v>0</v>
      </c>
      <c r="G365" s="84">
        <f t="shared" si="9"/>
        <v>0</v>
      </c>
      <c r="H365" s="90"/>
    </row>
    <row r="366" spans="1:8" hidden="1" x14ac:dyDescent="0.3">
      <c r="A366" s="86">
        <v>146630</v>
      </c>
      <c r="B366" s="87" t="s">
        <v>1669</v>
      </c>
      <c r="C366" s="81" t="s">
        <v>1585</v>
      </c>
      <c r="D366" s="88">
        <v>1</v>
      </c>
      <c r="E366" s="88">
        <v>1</v>
      </c>
      <c r="F366" s="84">
        <f>VLOOKUP(A366,'26.1. cuc'!$A$2:$C$2088,3,FALSE)</f>
        <v>0</v>
      </c>
      <c r="G366" s="84">
        <f t="shared" si="9"/>
        <v>0</v>
      </c>
      <c r="H366" s="90"/>
    </row>
    <row r="367" spans="1:8" hidden="1" x14ac:dyDescent="0.3">
      <c r="A367" s="86">
        <v>146705</v>
      </c>
      <c r="B367" s="87" t="s">
        <v>1573</v>
      </c>
      <c r="C367" s="81" t="s">
        <v>1585</v>
      </c>
      <c r="D367" s="88">
        <v>1</v>
      </c>
      <c r="E367" s="88">
        <v>1</v>
      </c>
      <c r="F367" s="84">
        <f>VLOOKUP(A367,'26.1. cuc'!$A$2:$C$2088,3,FALSE)</f>
        <v>0</v>
      </c>
      <c r="G367" s="84">
        <f t="shared" si="9"/>
        <v>0</v>
      </c>
      <c r="H367" s="90"/>
    </row>
    <row r="368" spans="1:8" hidden="1" x14ac:dyDescent="0.3">
      <c r="A368" s="86">
        <v>146710</v>
      </c>
      <c r="B368" s="87" t="s">
        <v>1575</v>
      </c>
      <c r="C368" s="81" t="s">
        <v>1585</v>
      </c>
      <c r="D368" s="88">
        <v>1</v>
      </c>
      <c r="E368" s="88">
        <v>1</v>
      </c>
      <c r="F368" s="84">
        <f>VLOOKUP(A368,'26.1. cuc'!$A$2:$C$2088,3,FALSE)</f>
        <v>0</v>
      </c>
      <c r="G368" s="84">
        <f t="shared" si="9"/>
        <v>0</v>
      </c>
      <c r="H368" s="90"/>
    </row>
    <row r="369" spans="1:8" hidden="1" x14ac:dyDescent="0.3">
      <c r="A369" s="86">
        <v>146715</v>
      </c>
      <c r="B369" s="87" t="s">
        <v>1576</v>
      </c>
      <c r="C369" s="81" t="s">
        <v>1585</v>
      </c>
      <c r="D369" s="88">
        <v>1</v>
      </c>
      <c r="E369" s="88">
        <v>1</v>
      </c>
      <c r="F369" s="84">
        <f>VLOOKUP(A369,'26.1. cuc'!$A$2:$C$2088,3,FALSE)</f>
        <v>0</v>
      </c>
      <c r="G369" s="84">
        <f t="shared" si="9"/>
        <v>0</v>
      </c>
      <c r="H369" s="90"/>
    </row>
    <row r="370" spans="1:8" hidden="1" x14ac:dyDescent="0.3">
      <c r="A370" s="86">
        <v>146720</v>
      </c>
      <c r="B370" s="87" t="s">
        <v>1577</v>
      </c>
      <c r="C370" s="81" t="s">
        <v>1585</v>
      </c>
      <c r="D370" s="88">
        <v>1</v>
      </c>
      <c r="E370" s="88">
        <v>1</v>
      </c>
      <c r="F370" s="84">
        <f>VLOOKUP(A370,'26.1. cuc'!$A$2:$C$2088,3,FALSE)</f>
        <v>0</v>
      </c>
      <c r="G370" s="84">
        <f t="shared" si="9"/>
        <v>0</v>
      </c>
      <c r="H370" s="90"/>
    </row>
    <row r="371" spans="1:8" hidden="1" x14ac:dyDescent="0.3">
      <c r="A371" s="86">
        <v>146725</v>
      </c>
      <c r="B371" s="87" t="s">
        <v>1578</v>
      </c>
      <c r="C371" s="81" t="s">
        <v>1585</v>
      </c>
      <c r="D371" s="88">
        <v>1</v>
      </c>
      <c r="E371" s="88">
        <v>1</v>
      </c>
      <c r="F371" s="84">
        <f>VLOOKUP(A371,'26.1. cuc'!$A$2:$C$2088,3,FALSE)</f>
        <v>0</v>
      </c>
      <c r="G371" s="84">
        <f t="shared" si="9"/>
        <v>0</v>
      </c>
      <c r="H371" s="90"/>
    </row>
    <row r="372" spans="1:8" hidden="1" x14ac:dyDescent="0.3">
      <c r="A372" s="86">
        <v>146730</v>
      </c>
      <c r="B372" s="87" t="s">
        <v>1658</v>
      </c>
      <c r="C372" s="81" t="s">
        <v>1585</v>
      </c>
      <c r="D372" s="88">
        <v>1</v>
      </c>
      <c r="E372" s="88">
        <v>1</v>
      </c>
      <c r="F372" s="84">
        <f>VLOOKUP(A372,'26.1. cuc'!$A$2:$C$2088,3,FALSE)</f>
        <v>0</v>
      </c>
      <c r="G372" s="84">
        <f t="shared" si="9"/>
        <v>0</v>
      </c>
      <c r="H372" s="90"/>
    </row>
    <row r="373" spans="1:8" x14ac:dyDescent="0.3">
      <c r="A373" s="86">
        <v>146930</v>
      </c>
      <c r="B373" s="87" t="s">
        <v>1670</v>
      </c>
      <c r="C373" s="81" t="s">
        <v>1585</v>
      </c>
      <c r="D373" s="88">
        <v>1</v>
      </c>
      <c r="E373" s="88">
        <v>1</v>
      </c>
      <c r="F373" s="84">
        <f>VLOOKUP(A373,'26.1. cuc'!$A$2:$C$2088,3,FALSE)</f>
        <v>783424928</v>
      </c>
      <c r="G373" s="84">
        <f t="shared" si="9"/>
        <v>783424928</v>
      </c>
      <c r="H373" s="90"/>
    </row>
    <row r="374" spans="1:8" hidden="1" x14ac:dyDescent="0.3">
      <c r="A374" s="86">
        <v>146935</v>
      </c>
      <c r="B374" s="87" t="s">
        <v>1671</v>
      </c>
      <c r="C374" s="81" t="s">
        <v>1585</v>
      </c>
      <c r="D374" s="88">
        <v>1</v>
      </c>
      <c r="E374" s="88">
        <v>1</v>
      </c>
      <c r="F374" s="84">
        <f>VLOOKUP(A374,'26.1. cuc'!$A$2:$C$2088,3,FALSE)</f>
        <v>0</v>
      </c>
      <c r="G374" s="84">
        <f t="shared" si="9"/>
        <v>0</v>
      </c>
      <c r="H374" s="90"/>
    </row>
    <row r="375" spans="1:8" hidden="1" x14ac:dyDescent="0.3">
      <c r="A375" s="86">
        <v>146940</v>
      </c>
      <c r="B375" s="87" t="s">
        <v>1672</v>
      </c>
      <c r="C375" s="81" t="s">
        <v>1585</v>
      </c>
      <c r="D375" s="88">
        <v>1</v>
      </c>
      <c r="E375" s="88">
        <v>1</v>
      </c>
      <c r="F375" s="84">
        <f>VLOOKUP(A375,'26.1. cuc'!$A$2:$C$2088,3,FALSE)</f>
        <v>0</v>
      </c>
      <c r="G375" s="84">
        <f t="shared" si="9"/>
        <v>0</v>
      </c>
      <c r="H375" s="90"/>
    </row>
    <row r="376" spans="1:8" hidden="1" x14ac:dyDescent="0.3">
      <c r="A376" s="86">
        <v>146945</v>
      </c>
      <c r="B376" s="87" t="s">
        <v>1673</v>
      </c>
      <c r="C376" s="81" t="s">
        <v>1585</v>
      </c>
      <c r="D376" s="88">
        <v>1</v>
      </c>
      <c r="E376" s="88">
        <v>1</v>
      </c>
      <c r="F376" s="84">
        <f>VLOOKUP(A376,'26.1. cuc'!$A$2:$C$2088,3,FALSE)</f>
        <v>0</v>
      </c>
      <c r="G376" s="84">
        <f t="shared" si="9"/>
        <v>0</v>
      </c>
      <c r="H376" s="90"/>
    </row>
    <row r="377" spans="1:8" hidden="1" x14ac:dyDescent="0.3">
      <c r="A377" s="86">
        <v>146950</v>
      </c>
      <c r="B377" s="87" t="s">
        <v>1674</v>
      </c>
      <c r="C377" s="81" t="s">
        <v>1585</v>
      </c>
      <c r="D377" s="88">
        <v>1</v>
      </c>
      <c r="E377" s="88">
        <v>1</v>
      </c>
      <c r="F377" s="84">
        <f>VLOOKUP(A377,'26.1. cuc'!$A$2:$C$2088,3,FALSE)</f>
        <v>0</v>
      </c>
      <c r="G377" s="84">
        <f t="shared" si="9"/>
        <v>0</v>
      </c>
      <c r="H377" s="90"/>
    </row>
    <row r="378" spans="1:8" hidden="1" x14ac:dyDescent="0.3">
      <c r="A378" s="86">
        <v>147030</v>
      </c>
      <c r="B378" s="87" t="s">
        <v>1670</v>
      </c>
      <c r="C378" s="81" t="s">
        <v>1585</v>
      </c>
      <c r="D378" s="88">
        <v>1</v>
      </c>
      <c r="E378" s="88">
        <v>1</v>
      </c>
      <c r="F378" s="84">
        <f>VLOOKUP(A378,'26.1. cuc'!$A$2:$C$2088,3,FALSE)</f>
        <v>0</v>
      </c>
      <c r="G378" s="84">
        <f t="shared" si="9"/>
        <v>0</v>
      </c>
      <c r="H378" s="90"/>
    </row>
    <row r="379" spans="1:8" hidden="1" x14ac:dyDescent="0.3">
      <c r="A379" s="86">
        <v>147035</v>
      </c>
      <c r="B379" s="87" t="s">
        <v>1671</v>
      </c>
      <c r="C379" s="81" t="s">
        <v>1585</v>
      </c>
      <c r="D379" s="88">
        <v>1</v>
      </c>
      <c r="E379" s="88">
        <v>1</v>
      </c>
      <c r="F379" s="84">
        <f>VLOOKUP(A379,'26.1. cuc'!$A$2:$C$2088,3,FALSE)</f>
        <v>0</v>
      </c>
      <c r="G379" s="84">
        <f t="shared" si="9"/>
        <v>0</v>
      </c>
      <c r="H379" s="90"/>
    </row>
    <row r="380" spans="1:8" hidden="1" x14ac:dyDescent="0.3">
      <c r="A380" s="86">
        <v>147040</v>
      </c>
      <c r="B380" s="87" t="s">
        <v>1672</v>
      </c>
      <c r="C380" s="81" t="s">
        <v>1585</v>
      </c>
      <c r="D380" s="88">
        <v>1</v>
      </c>
      <c r="E380" s="88">
        <v>1</v>
      </c>
      <c r="F380" s="84">
        <f>VLOOKUP(A380,'26.1. cuc'!$A$2:$C$2088,3,FALSE)</f>
        <v>0</v>
      </c>
      <c r="G380" s="84">
        <f t="shared" si="9"/>
        <v>0</v>
      </c>
      <c r="H380" s="90"/>
    </row>
    <row r="381" spans="1:8" hidden="1" x14ac:dyDescent="0.3">
      <c r="A381" s="86">
        <v>147045</v>
      </c>
      <c r="B381" s="87" t="s">
        <v>1673</v>
      </c>
      <c r="C381" s="81" t="s">
        <v>1585</v>
      </c>
      <c r="D381" s="88">
        <v>1</v>
      </c>
      <c r="E381" s="88">
        <v>1</v>
      </c>
      <c r="F381" s="84">
        <f>VLOOKUP(A381,'26.1. cuc'!$A$2:$C$2088,3,FALSE)</f>
        <v>0</v>
      </c>
      <c r="G381" s="84">
        <f t="shared" si="9"/>
        <v>0</v>
      </c>
      <c r="H381" s="90"/>
    </row>
    <row r="382" spans="1:8" hidden="1" x14ac:dyDescent="0.3">
      <c r="A382" s="86">
        <v>147050</v>
      </c>
      <c r="B382" s="87" t="s">
        <v>1674</v>
      </c>
      <c r="C382" s="81" t="s">
        <v>1585</v>
      </c>
      <c r="D382" s="88">
        <v>1</v>
      </c>
      <c r="E382" s="88">
        <v>1</v>
      </c>
      <c r="F382" s="84">
        <f>VLOOKUP(A382,'26.1. cuc'!$A$2:$C$2088,3,FALSE)</f>
        <v>0</v>
      </c>
      <c r="G382" s="84">
        <f t="shared" si="9"/>
        <v>0</v>
      </c>
      <c r="H382" s="90"/>
    </row>
    <row r="383" spans="1:8" hidden="1" x14ac:dyDescent="0.3">
      <c r="A383" s="86">
        <v>147105</v>
      </c>
      <c r="B383" s="87" t="s">
        <v>1579</v>
      </c>
      <c r="C383" s="81" t="s">
        <v>1585</v>
      </c>
      <c r="D383" s="88">
        <v>1</v>
      </c>
      <c r="E383" s="88">
        <v>1</v>
      </c>
      <c r="F383" s="84">
        <f>VLOOKUP(A383,'26.1. cuc'!$A$2:$C$2088,3,FALSE)</f>
        <v>0</v>
      </c>
      <c r="G383" s="84">
        <f t="shared" si="9"/>
        <v>0</v>
      </c>
      <c r="H383" s="90"/>
    </row>
    <row r="384" spans="1:8" hidden="1" x14ac:dyDescent="0.3">
      <c r="A384" s="86">
        <v>147110</v>
      </c>
      <c r="B384" s="87" t="s">
        <v>1580</v>
      </c>
      <c r="C384" s="81" t="s">
        <v>1585</v>
      </c>
      <c r="D384" s="88">
        <v>1</v>
      </c>
      <c r="E384" s="88">
        <v>1</v>
      </c>
      <c r="F384" s="84">
        <f>VLOOKUP(A384,'26.1. cuc'!$A$2:$C$2088,3,FALSE)</f>
        <v>0</v>
      </c>
      <c r="G384" s="84">
        <f t="shared" si="9"/>
        <v>0</v>
      </c>
      <c r="H384" s="90"/>
    </row>
    <row r="385" spans="1:8" hidden="1" x14ac:dyDescent="0.3">
      <c r="A385" s="86">
        <v>147115</v>
      </c>
      <c r="B385" s="87" t="s">
        <v>1581</v>
      </c>
      <c r="C385" s="81" t="s">
        <v>1585</v>
      </c>
      <c r="D385" s="88">
        <v>1</v>
      </c>
      <c r="E385" s="88">
        <v>1</v>
      </c>
      <c r="F385" s="84">
        <f>VLOOKUP(A385,'26.1. cuc'!$A$2:$C$2088,3,FALSE)</f>
        <v>0</v>
      </c>
      <c r="G385" s="84">
        <f t="shared" si="9"/>
        <v>0</v>
      </c>
      <c r="H385" s="90"/>
    </row>
    <row r="386" spans="1:8" hidden="1" x14ac:dyDescent="0.3">
      <c r="A386" s="86">
        <v>147120</v>
      </c>
      <c r="B386" s="87" t="s">
        <v>1582</v>
      </c>
      <c r="C386" s="81" t="s">
        <v>1585</v>
      </c>
      <c r="D386" s="88">
        <v>1</v>
      </c>
      <c r="E386" s="88">
        <v>1</v>
      </c>
      <c r="F386" s="84">
        <f>VLOOKUP(A386,'26.1. cuc'!$A$2:$C$2088,3,FALSE)</f>
        <v>0</v>
      </c>
      <c r="G386" s="84">
        <f t="shared" si="9"/>
        <v>0</v>
      </c>
      <c r="H386" s="90"/>
    </row>
    <row r="387" spans="1:8" hidden="1" x14ac:dyDescent="0.3">
      <c r="A387" s="86">
        <v>147125</v>
      </c>
      <c r="B387" s="87" t="s">
        <v>1583</v>
      </c>
      <c r="C387" s="81" t="s">
        <v>1585</v>
      </c>
      <c r="D387" s="88">
        <v>1</v>
      </c>
      <c r="E387" s="88">
        <v>1</v>
      </c>
      <c r="F387" s="84">
        <f>VLOOKUP(A387,'26.1. cuc'!$A$2:$C$2088,3,FALSE)</f>
        <v>0</v>
      </c>
      <c r="G387" s="84">
        <f t="shared" si="9"/>
        <v>0</v>
      </c>
      <c r="H387" s="90"/>
    </row>
    <row r="388" spans="1:8" hidden="1" x14ac:dyDescent="0.3">
      <c r="A388" s="86">
        <v>147130</v>
      </c>
      <c r="B388" s="87" t="s">
        <v>1670</v>
      </c>
      <c r="C388" s="81" t="s">
        <v>1585</v>
      </c>
      <c r="D388" s="88">
        <v>1</v>
      </c>
      <c r="E388" s="88">
        <v>1</v>
      </c>
      <c r="F388" s="84">
        <f>VLOOKUP(A388,'26.1. cuc'!$A$2:$C$2088,3,FALSE)</f>
        <v>0</v>
      </c>
      <c r="G388" s="84">
        <f t="shared" si="9"/>
        <v>0</v>
      </c>
      <c r="H388" s="90"/>
    </row>
    <row r="389" spans="1:8" hidden="1" x14ac:dyDescent="0.3">
      <c r="A389" s="86">
        <v>147135</v>
      </c>
      <c r="B389" s="87" t="s">
        <v>1671</v>
      </c>
      <c r="C389" s="81" t="s">
        <v>1585</v>
      </c>
      <c r="D389" s="88">
        <v>1</v>
      </c>
      <c r="E389" s="88">
        <v>1</v>
      </c>
      <c r="F389" s="84">
        <f>VLOOKUP(A389,'26.1. cuc'!$A$2:$C$2088,3,FALSE)</f>
        <v>0</v>
      </c>
      <c r="G389" s="84">
        <f t="shared" si="9"/>
        <v>0</v>
      </c>
      <c r="H389" s="90"/>
    </row>
    <row r="390" spans="1:8" hidden="1" x14ac:dyDescent="0.3">
      <c r="A390" s="86">
        <v>147140</v>
      </c>
      <c r="B390" s="87" t="s">
        <v>1672</v>
      </c>
      <c r="C390" s="81" t="s">
        <v>1585</v>
      </c>
      <c r="D390" s="88">
        <v>1</v>
      </c>
      <c r="E390" s="88">
        <v>1</v>
      </c>
      <c r="F390" s="84">
        <f>VLOOKUP(A390,'26.1. cuc'!$A$2:$C$2088,3,FALSE)</f>
        <v>0</v>
      </c>
      <c r="G390" s="84">
        <f t="shared" si="9"/>
        <v>0</v>
      </c>
      <c r="H390" s="90"/>
    </row>
    <row r="391" spans="1:8" hidden="1" x14ac:dyDescent="0.3">
      <c r="A391" s="86">
        <v>147145</v>
      </c>
      <c r="B391" s="87" t="s">
        <v>1673</v>
      </c>
      <c r="C391" s="81" t="s">
        <v>1585</v>
      </c>
      <c r="D391" s="88">
        <v>1</v>
      </c>
      <c r="E391" s="88">
        <v>1</v>
      </c>
      <c r="F391" s="84">
        <f>VLOOKUP(A391,'26.1. cuc'!$A$2:$C$2088,3,FALSE)</f>
        <v>0</v>
      </c>
      <c r="G391" s="84">
        <f t="shared" si="9"/>
        <v>0</v>
      </c>
      <c r="H391" s="90"/>
    </row>
    <row r="392" spans="1:8" hidden="1" x14ac:dyDescent="0.3">
      <c r="A392" s="86">
        <v>147150</v>
      </c>
      <c r="B392" s="87" t="s">
        <v>1674</v>
      </c>
      <c r="C392" s="81" t="s">
        <v>1585</v>
      </c>
      <c r="D392" s="88">
        <v>1</v>
      </c>
      <c r="E392" s="88">
        <v>1</v>
      </c>
      <c r="F392" s="84">
        <f>VLOOKUP(A392,'26.1. cuc'!$A$2:$C$2088,3,FALSE)</f>
        <v>0</v>
      </c>
      <c r="G392" s="84">
        <f t="shared" si="9"/>
        <v>0</v>
      </c>
      <c r="H392" s="90"/>
    </row>
    <row r="393" spans="1:8" hidden="1" x14ac:dyDescent="0.3">
      <c r="A393" s="86">
        <v>147205</v>
      </c>
      <c r="B393" s="87" t="s">
        <v>1675</v>
      </c>
      <c r="C393" s="81" t="s">
        <v>1585</v>
      </c>
      <c r="D393" s="88">
        <v>1</v>
      </c>
      <c r="E393" s="88">
        <v>1</v>
      </c>
      <c r="F393" s="84">
        <f>VLOOKUP(A393,'26.1. cuc'!$A$2:$C$2088,3,FALSE)</f>
        <v>0</v>
      </c>
      <c r="G393" s="84">
        <f t="shared" si="9"/>
        <v>0</v>
      </c>
      <c r="H393" s="90"/>
    </row>
    <row r="394" spans="1:8" hidden="1" x14ac:dyDescent="0.3">
      <c r="A394" s="86">
        <v>147210</v>
      </c>
      <c r="B394" s="87" t="s">
        <v>1676</v>
      </c>
      <c r="C394" s="81" t="s">
        <v>1585</v>
      </c>
      <c r="D394" s="88">
        <v>1</v>
      </c>
      <c r="E394" s="88">
        <v>1</v>
      </c>
      <c r="F394" s="84">
        <f>VLOOKUP(A394,'26.1. cuc'!$A$2:$C$2088,3,FALSE)</f>
        <v>0</v>
      </c>
      <c r="G394" s="84">
        <f t="shared" si="9"/>
        <v>0</v>
      </c>
      <c r="H394" s="90"/>
    </row>
    <row r="395" spans="1:8" hidden="1" x14ac:dyDescent="0.3">
      <c r="A395" s="86">
        <v>147215</v>
      </c>
      <c r="B395" s="87" t="s">
        <v>1677</v>
      </c>
      <c r="C395" s="81" t="s">
        <v>1585</v>
      </c>
      <c r="D395" s="88">
        <v>1</v>
      </c>
      <c r="E395" s="88">
        <v>1</v>
      </c>
      <c r="F395" s="84">
        <f>VLOOKUP(A395,'26.1. cuc'!$A$2:$C$2088,3,FALSE)</f>
        <v>0</v>
      </c>
      <c r="G395" s="84">
        <f t="shared" si="9"/>
        <v>0</v>
      </c>
      <c r="H395" s="90"/>
    </row>
    <row r="396" spans="1:8" hidden="1" x14ac:dyDescent="0.3">
      <c r="A396" s="86">
        <v>147220</v>
      </c>
      <c r="B396" s="87" t="s">
        <v>1678</v>
      </c>
      <c r="C396" s="81" t="s">
        <v>1585</v>
      </c>
      <c r="D396" s="88">
        <v>1</v>
      </c>
      <c r="E396" s="88">
        <v>1</v>
      </c>
      <c r="F396" s="84">
        <f>VLOOKUP(A396,'26.1. cuc'!$A$2:$C$2088,3,FALSE)</f>
        <v>0</v>
      </c>
      <c r="G396" s="84">
        <f t="shared" si="9"/>
        <v>0</v>
      </c>
      <c r="H396" s="90"/>
    </row>
    <row r="397" spans="1:8" hidden="1" x14ac:dyDescent="0.3">
      <c r="A397" s="86">
        <v>147225</v>
      </c>
      <c r="B397" s="87" t="s">
        <v>1679</v>
      </c>
      <c r="C397" s="81" t="s">
        <v>1585</v>
      </c>
      <c r="D397" s="88">
        <v>1</v>
      </c>
      <c r="E397" s="88">
        <v>1</v>
      </c>
      <c r="F397" s="84">
        <f>VLOOKUP(A397,'26.1. cuc'!$A$2:$C$2088,3,FALSE)</f>
        <v>0</v>
      </c>
      <c r="G397" s="84">
        <f t="shared" si="9"/>
        <v>0</v>
      </c>
      <c r="H397" s="90"/>
    </row>
    <row r="398" spans="1:8" hidden="1" x14ac:dyDescent="0.3">
      <c r="A398" s="86">
        <v>147230</v>
      </c>
      <c r="B398" s="87" t="s">
        <v>1680</v>
      </c>
      <c r="C398" s="81" t="s">
        <v>1585</v>
      </c>
      <c r="D398" s="88">
        <v>1</v>
      </c>
      <c r="E398" s="88">
        <v>1</v>
      </c>
      <c r="F398" s="84">
        <f>VLOOKUP(A398,'26.1. cuc'!$A$2:$C$2088,3,FALSE)</f>
        <v>0</v>
      </c>
      <c r="G398" s="84">
        <f t="shared" si="9"/>
        <v>0</v>
      </c>
      <c r="H398" s="90"/>
    </row>
    <row r="399" spans="1:8" hidden="1" x14ac:dyDescent="0.3">
      <c r="A399" s="86">
        <v>147235</v>
      </c>
      <c r="B399" s="87" t="s">
        <v>1681</v>
      </c>
      <c r="C399" s="81" t="s">
        <v>1585</v>
      </c>
      <c r="D399" s="88">
        <v>1</v>
      </c>
      <c r="E399" s="88">
        <v>1</v>
      </c>
      <c r="F399" s="84">
        <f>VLOOKUP(A399,'26.1. cuc'!$A$2:$C$2088,3,FALSE)</f>
        <v>0</v>
      </c>
      <c r="G399" s="84">
        <f t="shared" si="9"/>
        <v>0</v>
      </c>
      <c r="H399" s="90"/>
    </row>
    <row r="400" spans="1:8" hidden="1" x14ac:dyDescent="0.3">
      <c r="A400" s="86">
        <v>147240</v>
      </c>
      <c r="B400" s="87" t="s">
        <v>1682</v>
      </c>
      <c r="C400" s="81" t="s">
        <v>1585</v>
      </c>
      <c r="D400" s="88">
        <v>1</v>
      </c>
      <c r="E400" s="88">
        <v>1</v>
      </c>
      <c r="F400" s="84">
        <f>VLOOKUP(A400,'26.1. cuc'!$A$2:$C$2088,3,FALSE)</f>
        <v>0</v>
      </c>
      <c r="G400" s="84">
        <f t="shared" si="9"/>
        <v>0</v>
      </c>
      <c r="H400" s="90"/>
    </row>
    <row r="401" spans="1:8" hidden="1" x14ac:dyDescent="0.3">
      <c r="A401" s="86">
        <v>147245</v>
      </c>
      <c r="B401" s="87" t="s">
        <v>1683</v>
      </c>
      <c r="C401" s="81" t="s">
        <v>1585</v>
      </c>
      <c r="D401" s="88">
        <v>1</v>
      </c>
      <c r="E401" s="88">
        <v>1</v>
      </c>
      <c r="F401" s="84">
        <f>VLOOKUP(A401,'26.1. cuc'!$A$2:$C$2088,3,FALSE)</f>
        <v>0</v>
      </c>
      <c r="G401" s="84">
        <f t="shared" si="9"/>
        <v>0</v>
      </c>
      <c r="H401" s="90"/>
    </row>
    <row r="402" spans="1:8" hidden="1" x14ac:dyDescent="0.3">
      <c r="A402" s="86">
        <v>147250</v>
      </c>
      <c r="B402" s="87" t="s">
        <v>1684</v>
      </c>
      <c r="C402" s="81" t="s">
        <v>1585</v>
      </c>
      <c r="D402" s="88">
        <v>1</v>
      </c>
      <c r="E402" s="88">
        <v>1</v>
      </c>
      <c r="F402" s="84">
        <f>VLOOKUP(A402,'26.1. cuc'!$A$2:$C$2088,3,FALSE)</f>
        <v>0</v>
      </c>
      <c r="G402" s="84">
        <f t="shared" si="9"/>
        <v>0</v>
      </c>
      <c r="H402" s="90"/>
    </row>
    <row r="403" spans="1:8" hidden="1" x14ac:dyDescent="0.3">
      <c r="A403" s="86">
        <v>147305</v>
      </c>
      <c r="B403" s="87" t="s">
        <v>1685</v>
      </c>
      <c r="C403" s="81" t="s">
        <v>1585</v>
      </c>
      <c r="D403" s="88">
        <v>1</v>
      </c>
      <c r="E403" s="88">
        <v>1</v>
      </c>
      <c r="F403" s="84">
        <f>VLOOKUP(A403,'26.1. cuc'!$A$2:$C$2088,3,FALSE)</f>
        <v>0</v>
      </c>
      <c r="G403" s="84">
        <f t="shared" si="9"/>
        <v>0</v>
      </c>
      <c r="H403" s="90"/>
    </row>
    <row r="404" spans="1:8" hidden="1" x14ac:dyDescent="0.3">
      <c r="A404" s="86">
        <v>147310</v>
      </c>
      <c r="B404" s="87" t="s">
        <v>1686</v>
      </c>
      <c r="C404" s="81" t="s">
        <v>1585</v>
      </c>
      <c r="D404" s="88">
        <v>1</v>
      </c>
      <c r="E404" s="88">
        <v>1</v>
      </c>
      <c r="F404" s="84">
        <f>VLOOKUP(A404,'26.1. cuc'!$A$2:$C$2088,3,FALSE)</f>
        <v>0</v>
      </c>
      <c r="G404" s="84">
        <f t="shared" si="9"/>
        <v>0</v>
      </c>
      <c r="H404" s="90"/>
    </row>
    <row r="405" spans="1:8" hidden="1" x14ac:dyDescent="0.3">
      <c r="A405" s="86">
        <v>147315</v>
      </c>
      <c r="B405" s="87" t="s">
        <v>1687</v>
      </c>
      <c r="C405" s="81" t="s">
        <v>1585</v>
      </c>
      <c r="D405" s="88">
        <v>1</v>
      </c>
      <c r="E405" s="88">
        <v>1</v>
      </c>
      <c r="F405" s="84">
        <f>VLOOKUP(A405,'26.1. cuc'!$A$2:$C$2088,3,FALSE)</f>
        <v>0</v>
      </c>
      <c r="G405" s="84">
        <f t="shared" si="9"/>
        <v>0</v>
      </c>
      <c r="H405" s="90"/>
    </row>
    <row r="406" spans="1:8" hidden="1" x14ac:dyDescent="0.3">
      <c r="A406" s="86">
        <v>147320</v>
      </c>
      <c r="B406" s="87" t="s">
        <v>1688</v>
      </c>
      <c r="C406" s="81" t="s">
        <v>1585</v>
      </c>
      <c r="D406" s="88">
        <v>1</v>
      </c>
      <c r="E406" s="88">
        <v>1</v>
      </c>
      <c r="F406" s="84">
        <f>VLOOKUP(A406,'26.1. cuc'!$A$2:$C$2088,3,FALSE)</f>
        <v>0</v>
      </c>
      <c r="G406" s="84">
        <f t="shared" si="9"/>
        <v>0</v>
      </c>
      <c r="H406" s="90"/>
    </row>
    <row r="407" spans="1:8" hidden="1" x14ac:dyDescent="0.3">
      <c r="A407" s="86">
        <v>147325</v>
      </c>
      <c r="B407" s="87" t="s">
        <v>1689</v>
      </c>
      <c r="C407" s="81" t="s">
        <v>1585</v>
      </c>
      <c r="D407" s="88">
        <v>1</v>
      </c>
      <c r="E407" s="88">
        <v>1</v>
      </c>
      <c r="F407" s="84">
        <f>VLOOKUP(A407,'26.1. cuc'!$A$2:$C$2088,3,FALSE)</f>
        <v>0</v>
      </c>
      <c r="G407" s="84">
        <f t="shared" si="9"/>
        <v>0</v>
      </c>
      <c r="H407" s="90"/>
    </row>
    <row r="408" spans="1:8" hidden="1" x14ac:dyDescent="0.3">
      <c r="A408" s="86">
        <v>147330</v>
      </c>
      <c r="B408" s="87" t="s">
        <v>1690</v>
      </c>
      <c r="C408" s="81" t="s">
        <v>1585</v>
      </c>
      <c r="D408" s="88">
        <v>1</v>
      </c>
      <c r="E408" s="88">
        <v>1</v>
      </c>
      <c r="F408" s="84">
        <f>VLOOKUP(A408,'26.1. cuc'!$A$2:$C$2088,3,FALSE)</f>
        <v>0</v>
      </c>
      <c r="G408" s="84">
        <f t="shared" si="9"/>
        <v>0</v>
      </c>
      <c r="H408" s="90"/>
    </row>
    <row r="409" spans="1:8" hidden="1" x14ac:dyDescent="0.3">
      <c r="A409" s="86">
        <v>147395</v>
      </c>
      <c r="B409" s="87" t="s">
        <v>1691</v>
      </c>
      <c r="C409" s="81" t="s">
        <v>1585</v>
      </c>
      <c r="D409" s="88">
        <v>1</v>
      </c>
      <c r="E409" s="88">
        <v>1</v>
      </c>
      <c r="F409" s="84">
        <f>VLOOKUP(A409,'26.1. cuc'!$A$2:$C$2088,3,FALSE)</f>
        <v>0</v>
      </c>
      <c r="G409" s="84">
        <f t="shared" ref="G409:G472" si="10">IF($G$2="CAYC",+D409*F409,+E409*F409)</f>
        <v>0</v>
      </c>
      <c r="H409" s="90"/>
    </row>
    <row r="410" spans="1:8" hidden="1" x14ac:dyDescent="0.3">
      <c r="A410" s="86">
        <v>147399</v>
      </c>
      <c r="B410" s="87" t="s">
        <v>1692</v>
      </c>
      <c r="C410" s="81" t="s">
        <v>1585</v>
      </c>
      <c r="D410" s="88">
        <v>1</v>
      </c>
      <c r="E410" s="88">
        <v>1</v>
      </c>
      <c r="F410" s="84">
        <f>-VLOOKUP(A410,'26.1. cuc'!$A$2:$C$2088,3,FALSE)</f>
        <v>0</v>
      </c>
      <c r="G410" s="84">
        <f t="shared" si="10"/>
        <v>0</v>
      </c>
      <c r="H410" s="90"/>
    </row>
    <row r="411" spans="1:8" hidden="1" x14ac:dyDescent="0.3">
      <c r="A411" s="86">
        <v>147405</v>
      </c>
      <c r="B411" s="87" t="s">
        <v>1573</v>
      </c>
      <c r="C411" s="81" t="s">
        <v>1585</v>
      </c>
      <c r="D411" s="88">
        <v>1</v>
      </c>
      <c r="E411" s="88">
        <v>1</v>
      </c>
      <c r="F411" s="84">
        <f>VLOOKUP(A411,'26.1. cuc'!$A$2:$C$2088,3,FALSE)</f>
        <v>0</v>
      </c>
      <c r="G411" s="84">
        <f t="shared" si="10"/>
        <v>0</v>
      </c>
      <c r="H411" s="90"/>
    </row>
    <row r="412" spans="1:8" hidden="1" x14ac:dyDescent="0.3">
      <c r="A412" s="86">
        <v>147410</v>
      </c>
      <c r="B412" s="87" t="s">
        <v>1575</v>
      </c>
      <c r="C412" s="81" t="s">
        <v>1585</v>
      </c>
      <c r="D412" s="88">
        <v>1</v>
      </c>
      <c r="E412" s="88">
        <v>1</v>
      </c>
      <c r="F412" s="84">
        <f>VLOOKUP(A412,'26.1. cuc'!$A$2:$C$2088,3,FALSE)</f>
        <v>0</v>
      </c>
      <c r="G412" s="84">
        <f t="shared" si="10"/>
        <v>0</v>
      </c>
      <c r="H412" s="90"/>
    </row>
    <row r="413" spans="1:8" hidden="1" x14ac:dyDescent="0.3">
      <c r="A413" s="86">
        <v>147415</v>
      </c>
      <c r="B413" s="87" t="s">
        <v>1576</v>
      </c>
      <c r="C413" s="81" t="s">
        <v>1585</v>
      </c>
      <c r="D413" s="88">
        <v>1</v>
      </c>
      <c r="E413" s="88">
        <v>1</v>
      </c>
      <c r="F413" s="84">
        <f>VLOOKUP(A413,'26.1. cuc'!$A$2:$C$2088,3,FALSE)</f>
        <v>0</v>
      </c>
      <c r="G413" s="84">
        <f t="shared" si="10"/>
        <v>0</v>
      </c>
      <c r="H413" s="90"/>
    </row>
    <row r="414" spans="1:8" hidden="1" x14ac:dyDescent="0.3">
      <c r="A414" s="86">
        <v>147420</v>
      </c>
      <c r="B414" s="87" t="s">
        <v>1577</v>
      </c>
      <c r="C414" s="81" t="s">
        <v>1585</v>
      </c>
      <c r="D414" s="88">
        <v>1</v>
      </c>
      <c r="E414" s="88">
        <v>1</v>
      </c>
      <c r="F414" s="84">
        <f>VLOOKUP(A414,'26.1. cuc'!$A$2:$C$2088,3,FALSE)</f>
        <v>0</v>
      </c>
      <c r="G414" s="84">
        <f t="shared" si="10"/>
        <v>0</v>
      </c>
      <c r="H414" s="90"/>
    </row>
    <row r="415" spans="1:8" hidden="1" x14ac:dyDescent="0.3">
      <c r="A415" s="86">
        <v>147425</v>
      </c>
      <c r="B415" s="87" t="s">
        <v>1578</v>
      </c>
      <c r="C415" s="81" t="s">
        <v>1585</v>
      </c>
      <c r="D415" s="88">
        <v>1</v>
      </c>
      <c r="E415" s="88">
        <v>1</v>
      </c>
      <c r="F415" s="84">
        <f>VLOOKUP(A415,'26.1. cuc'!$A$2:$C$2088,3,FALSE)</f>
        <v>0</v>
      </c>
      <c r="G415" s="84">
        <f t="shared" si="10"/>
        <v>0</v>
      </c>
      <c r="H415" s="90"/>
    </row>
    <row r="416" spans="1:8" hidden="1" x14ac:dyDescent="0.3">
      <c r="A416" s="86">
        <v>147505</v>
      </c>
      <c r="B416" s="87" t="s">
        <v>1573</v>
      </c>
      <c r="C416" s="81" t="s">
        <v>1585</v>
      </c>
      <c r="D416" s="88">
        <v>1</v>
      </c>
      <c r="E416" s="88">
        <v>1</v>
      </c>
      <c r="F416" s="84">
        <f>VLOOKUP(A416,'26.1. cuc'!$A$2:$C$2088,3,FALSE)</f>
        <v>0</v>
      </c>
      <c r="G416" s="84">
        <f t="shared" si="10"/>
        <v>0</v>
      </c>
      <c r="H416" s="90"/>
    </row>
    <row r="417" spans="1:8" hidden="1" x14ac:dyDescent="0.3">
      <c r="A417" s="86">
        <v>147510</v>
      </c>
      <c r="B417" s="87" t="s">
        <v>1575</v>
      </c>
      <c r="C417" s="81" t="s">
        <v>1585</v>
      </c>
      <c r="D417" s="88">
        <v>1</v>
      </c>
      <c r="E417" s="88">
        <v>1</v>
      </c>
      <c r="F417" s="84">
        <f>VLOOKUP(A417,'26.1. cuc'!$A$2:$C$2088,3,FALSE)</f>
        <v>0</v>
      </c>
      <c r="G417" s="84">
        <f t="shared" si="10"/>
        <v>0</v>
      </c>
      <c r="H417" s="90"/>
    </row>
    <row r="418" spans="1:8" hidden="1" x14ac:dyDescent="0.3">
      <c r="A418" s="86">
        <v>147515</v>
      </c>
      <c r="B418" s="87" t="s">
        <v>1576</v>
      </c>
      <c r="C418" s="81" t="s">
        <v>1585</v>
      </c>
      <c r="D418" s="88">
        <v>1</v>
      </c>
      <c r="E418" s="88">
        <v>1</v>
      </c>
      <c r="F418" s="84">
        <f>VLOOKUP(A418,'26.1. cuc'!$A$2:$C$2088,3,FALSE)</f>
        <v>0</v>
      </c>
      <c r="G418" s="84">
        <f t="shared" si="10"/>
        <v>0</v>
      </c>
      <c r="H418" s="90"/>
    </row>
    <row r="419" spans="1:8" hidden="1" x14ac:dyDescent="0.3">
      <c r="A419" s="86">
        <v>147520</v>
      </c>
      <c r="B419" s="87" t="s">
        <v>1577</v>
      </c>
      <c r="C419" s="81" t="s">
        <v>1585</v>
      </c>
      <c r="D419" s="88">
        <v>1</v>
      </c>
      <c r="E419" s="88">
        <v>1</v>
      </c>
      <c r="F419" s="84">
        <f>VLOOKUP(A419,'26.1. cuc'!$A$2:$C$2088,3,FALSE)</f>
        <v>0</v>
      </c>
      <c r="G419" s="84">
        <f t="shared" si="10"/>
        <v>0</v>
      </c>
      <c r="H419" s="90"/>
    </row>
    <row r="420" spans="1:8" hidden="1" x14ac:dyDescent="0.3">
      <c r="A420" s="86">
        <v>147525</v>
      </c>
      <c r="B420" s="87" t="s">
        <v>1578</v>
      </c>
      <c r="C420" s="81" t="s">
        <v>1585</v>
      </c>
      <c r="D420" s="88">
        <v>1</v>
      </c>
      <c r="E420" s="88">
        <v>1</v>
      </c>
      <c r="F420" s="84">
        <f>VLOOKUP(A420,'26.1. cuc'!$A$2:$C$2088,3,FALSE)</f>
        <v>0</v>
      </c>
      <c r="G420" s="84">
        <f t="shared" si="10"/>
        <v>0</v>
      </c>
      <c r="H420" s="90"/>
    </row>
    <row r="421" spans="1:8" hidden="1" x14ac:dyDescent="0.3">
      <c r="A421" s="86">
        <v>160505</v>
      </c>
      <c r="B421" s="87" t="s">
        <v>1693</v>
      </c>
      <c r="C421" s="81" t="s">
        <v>1585</v>
      </c>
      <c r="D421" s="88">
        <v>1</v>
      </c>
      <c r="E421" s="88">
        <v>1</v>
      </c>
      <c r="F421" s="84">
        <f>VLOOKUP(A421,'26.1. cuc'!$A$2:$C$2088,3,FALSE)</f>
        <v>0</v>
      </c>
      <c r="G421" s="84">
        <f t="shared" si="10"/>
        <v>0</v>
      </c>
      <c r="H421" s="90"/>
    </row>
    <row r="422" spans="1:8" hidden="1" x14ac:dyDescent="0.3">
      <c r="A422" s="86">
        <v>160510</v>
      </c>
      <c r="B422" s="87" t="s">
        <v>1694</v>
      </c>
      <c r="C422" s="81" t="s">
        <v>1585</v>
      </c>
      <c r="D422" s="88">
        <v>1</v>
      </c>
      <c r="E422" s="88">
        <v>1</v>
      </c>
      <c r="F422" s="84">
        <f>VLOOKUP(A422,'26.1. cuc'!$A$2:$C$2088,3,FALSE)</f>
        <v>0</v>
      </c>
      <c r="G422" s="84">
        <f t="shared" si="10"/>
        <v>0</v>
      </c>
      <c r="H422" s="90"/>
    </row>
    <row r="423" spans="1:8" hidden="1" x14ac:dyDescent="0.3">
      <c r="A423" s="86">
        <v>160515</v>
      </c>
      <c r="B423" s="87" t="s">
        <v>1695</v>
      </c>
      <c r="C423" s="81" t="s">
        <v>1585</v>
      </c>
      <c r="D423" s="88">
        <v>1</v>
      </c>
      <c r="E423" s="88">
        <v>1</v>
      </c>
      <c r="F423" s="84">
        <f>VLOOKUP(A423,'26.1. cuc'!$A$2:$C$2088,3,FALSE)</f>
        <v>0</v>
      </c>
      <c r="G423" s="84">
        <f t="shared" si="10"/>
        <v>0</v>
      </c>
      <c r="H423" s="90"/>
    </row>
    <row r="424" spans="1:8" hidden="1" x14ac:dyDescent="0.3">
      <c r="A424" s="86">
        <v>160520</v>
      </c>
      <c r="B424" s="87" t="s">
        <v>1696</v>
      </c>
      <c r="C424" s="81" t="s">
        <v>1585</v>
      </c>
      <c r="D424" s="88">
        <v>1</v>
      </c>
      <c r="E424" s="88">
        <v>1</v>
      </c>
      <c r="F424" s="84">
        <f>VLOOKUP(A424,'26.1. cuc'!$A$2:$C$2088,3,FALSE)</f>
        <v>0</v>
      </c>
      <c r="G424" s="84">
        <f t="shared" si="10"/>
        <v>0</v>
      </c>
      <c r="H424" s="90"/>
    </row>
    <row r="425" spans="1:8" hidden="1" x14ac:dyDescent="0.3">
      <c r="A425" s="86">
        <v>160599</v>
      </c>
      <c r="B425" s="87" t="s">
        <v>1697</v>
      </c>
      <c r="C425" s="81" t="s">
        <v>1585</v>
      </c>
      <c r="D425" s="88">
        <v>1</v>
      </c>
      <c r="E425" s="88">
        <v>1</v>
      </c>
      <c r="F425" s="84">
        <f>-VLOOKUP(A425,'26.1. cuc'!$A$2:$C$2088,3,FALSE)</f>
        <v>0</v>
      </c>
      <c r="G425" s="84">
        <f t="shared" si="10"/>
        <v>0</v>
      </c>
      <c r="H425" s="90"/>
    </row>
    <row r="426" spans="1:8" hidden="1" x14ac:dyDescent="0.3">
      <c r="A426" s="86">
        <v>161005</v>
      </c>
      <c r="B426" s="87" t="s">
        <v>1693</v>
      </c>
      <c r="C426" s="81" t="s">
        <v>1585</v>
      </c>
      <c r="D426" s="88">
        <v>1</v>
      </c>
      <c r="E426" s="88">
        <v>1</v>
      </c>
      <c r="F426" s="84">
        <f>VLOOKUP(A426,'26.1. cuc'!$A$2:$C$2088,3,FALSE)</f>
        <v>0</v>
      </c>
      <c r="G426" s="84">
        <f t="shared" si="10"/>
        <v>0</v>
      </c>
      <c r="H426" s="90"/>
    </row>
    <row r="427" spans="1:8" hidden="1" x14ac:dyDescent="0.3">
      <c r="A427" s="86">
        <v>161010</v>
      </c>
      <c r="B427" s="87" t="s">
        <v>1694</v>
      </c>
      <c r="C427" s="81" t="s">
        <v>1585</v>
      </c>
      <c r="D427" s="88">
        <v>1</v>
      </c>
      <c r="E427" s="88">
        <v>1</v>
      </c>
      <c r="F427" s="84">
        <f>VLOOKUP(A427,'26.1. cuc'!$A$2:$C$2088,3,FALSE)</f>
        <v>0</v>
      </c>
      <c r="G427" s="84">
        <f t="shared" si="10"/>
        <v>0</v>
      </c>
      <c r="H427" s="90"/>
    </row>
    <row r="428" spans="1:8" hidden="1" x14ac:dyDescent="0.3">
      <c r="A428" s="86">
        <v>161015</v>
      </c>
      <c r="B428" s="87" t="s">
        <v>1695</v>
      </c>
      <c r="C428" s="81" t="s">
        <v>1585</v>
      </c>
      <c r="D428" s="88">
        <v>1</v>
      </c>
      <c r="E428" s="88">
        <v>1</v>
      </c>
      <c r="F428" s="84">
        <f>VLOOKUP(A428,'26.1. cuc'!$A$2:$C$2088,3,FALSE)</f>
        <v>0</v>
      </c>
      <c r="G428" s="84">
        <f t="shared" si="10"/>
        <v>0</v>
      </c>
      <c r="H428" s="90"/>
    </row>
    <row r="429" spans="1:8" hidden="1" x14ac:dyDescent="0.3">
      <c r="A429" s="86">
        <v>161020</v>
      </c>
      <c r="B429" s="87" t="s">
        <v>1696</v>
      </c>
      <c r="C429" s="81" t="s">
        <v>1585</v>
      </c>
      <c r="D429" s="88">
        <v>1</v>
      </c>
      <c r="E429" s="88">
        <v>1</v>
      </c>
      <c r="F429" s="84">
        <f>VLOOKUP(A429,'26.1. cuc'!$A$2:$C$2088,3,FALSE)</f>
        <v>0</v>
      </c>
      <c r="G429" s="84">
        <f t="shared" si="10"/>
        <v>0</v>
      </c>
      <c r="H429" s="90"/>
    </row>
    <row r="430" spans="1:8" hidden="1" x14ac:dyDescent="0.3">
      <c r="A430" s="86">
        <v>161099</v>
      </c>
      <c r="B430" s="87" t="s">
        <v>1697</v>
      </c>
      <c r="C430" s="81" t="s">
        <v>1585</v>
      </c>
      <c r="D430" s="88">
        <v>1</v>
      </c>
      <c r="E430" s="88">
        <v>1</v>
      </c>
      <c r="F430" s="84">
        <f>-VLOOKUP(A430,'26.1. cuc'!$A$2:$C$2088,3,FALSE)</f>
        <v>0</v>
      </c>
      <c r="G430" s="84">
        <f t="shared" si="10"/>
        <v>0</v>
      </c>
      <c r="H430" s="90"/>
    </row>
    <row r="431" spans="1:8" hidden="1" x14ac:dyDescent="0.3">
      <c r="A431" s="86">
        <v>161505</v>
      </c>
      <c r="B431" s="87" t="s">
        <v>1693</v>
      </c>
      <c r="C431" s="81" t="s">
        <v>1585</v>
      </c>
      <c r="D431" s="88">
        <v>1</v>
      </c>
      <c r="E431" s="88">
        <v>1</v>
      </c>
      <c r="F431" s="84">
        <f>VLOOKUP(A431,'26.1. cuc'!$A$2:$C$2088,3,FALSE)</f>
        <v>0</v>
      </c>
      <c r="G431" s="84">
        <f t="shared" si="10"/>
        <v>0</v>
      </c>
      <c r="H431" s="90"/>
    </row>
    <row r="432" spans="1:8" hidden="1" x14ac:dyDescent="0.3">
      <c r="A432" s="86">
        <v>161510</v>
      </c>
      <c r="B432" s="87" t="s">
        <v>1694</v>
      </c>
      <c r="C432" s="81" t="s">
        <v>1585</v>
      </c>
      <c r="D432" s="88">
        <v>1</v>
      </c>
      <c r="E432" s="88">
        <v>1</v>
      </c>
      <c r="F432" s="84">
        <f>VLOOKUP(A432,'26.1. cuc'!$A$2:$C$2088,3,FALSE)</f>
        <v>0</v>
      </c>
      <c r="G432" s="84">
        <f t="shared" si="10"/>
        <v>0</v>
      </c>
      <c r="H432" s="90"/>
    </row>
    <row r="433" spans="1:8" hidden="1" x14ac:dyDescent="0.3">
      <c r="A433" s="86">
        <v>161515</v>
      </c>
      <c r="B433" s="87" t="s">
        <v>1695</v>
      </c>
      <c r="C433" s="81" t="s">
        <v>1585</v>
      </c>
      <c r="D433" s="88">
        <v>1</v>
      </c>
      <c r="E433" s="88">
        <v>1</v>
      </c>
      <c r="F433" s="84">
        <f>VLOOKUP(A433,'26.1. cuc'!$A$2:$C$2088,3,FALSE)</f>
        <v>0</v>
      </c>
      <c r="G433" s="84">
        <f t="shared" si="10"/>
        <v>0</v>
      </c>
      <c r="H433" s="90"/>
    </row>
    <row r="434" spans="1:8" hidden="1" x14ac:dyDescent="0.3">
      <c r="A434" s="86">
        <v>161520</v>
      </c>
      <c r="B434" s="87" t="s">
        <v>1696</v>
      </c>
      <c r="C434" s="81" t="s">
        <v>1585</v>
      </c>
      <c r="D434" s="88">
        <v>1</v>
      </c>
      <c r="E434" s="88">
        <v>1</v>
      </c>
      <c r="F434" s="84">
        <f>VLOOKUP(A434,'26.1. cuc'!$A$2:$C$2088,3,FALSE)</f>
        <v>0</v>
      </c>
      <c r="G434" s="84">
        <f t="shared" si="10"/>
        <v>0</v>
      </c>
      <c r="H434" s="90"/>
    </row>
    <row r="435" spans="1:8" hidden="1" x14ac:dyDescent="0.3">
      <c r="A435" s="86">
        <v>161599</v>
      </c>
      <c r="B435" s="87" t="s">
        <v>1697</v>
      </c>
      <c r="C435" s="81" t="s">
        <v>1585</v>
      </c>
      <c r="D435" s="88">
        <v>1</v>
      </c>
      <c r="E435" s="88">
        <v>1</v>
      </c>
      <c r="F435" s="84">
        <f>-VLOOKUP(A435,'26.1. cuc'!$A$2:$C$2088,3,FALSE)</f>
        <v>0</v>
      </c>
      <c r="G435" s="84">
        <f t="shared" si="10"/>
        <v>0</v>
      </c>
      <c r="H435" s="90"/>
    </row>
    <row r="436" spans="1:8" hidden="1" x14ac:dyDescent="0.3">
      <c r="A436" s="86">
        <v>162005</v>
      </c>
      <c r="B436" s="87" t="s">
        <v>1693</v>
      </c>
      <c r="C436" s="81" t="s">
        <v>1585</v>
      </c>
      <c r="D436" s="88">
        <v>1</v>
      </c>
      <c r="E436" s="88">
        <v>1</v>
      </c>
      <c r="F436" s="84">
        <f>VLOOKUP(A436,'26.1. cuc'!$A$2:$C$2088,3,FALSE)</f>
        <v>0</v>
      </c>
      <c r="G436" s="84">
        <f t="shared" si="10"/>
        <v>0</v>
      </c>
      <c r="H436" s="90"/>
    </row>
    <row r="437" spans="1:8" hidden="1" x14ac:dyDescent="0.3">
      <c r="A437" s="86">
        <v>162010</v>
      </c>
      <c r="B437" s="87" t="s">
        <v>1694</v>
      </c>
      <c r="C437" s="81" t="s">
        <v>1585</v>
      </c>
      <c r="D437" s="88">
        <v>1</v>
      </c>
      <c r="E437" s="88">
        <v>1</v>
      </c>
      <c r="F437" s="84">
        <f>VLOOKUP(A437,'26.1. cuc'!$A$2:$C$2088,3,FALSE)</f>
        <v>0</v>
      </c>
      <c r="G437" s="84">
        <f t="shared" si="10"/>
        <v>0</v>
      </c>
      <c r="H437" s="90"/>
    </row>
    <row r="438" spans="1:8" hidden="1" x14ac:dyDescent="0.3">
      <c r="A438" s="86">
        <v>162015</v>
      </c>
      <c r="B438" s="87" t="s">
        <v>1695</v>
      </c>
      <c r="C438" s="81" t="s">
        <v>1585</v>
      </c>
      <c r="D438" s="88">
        <v>1</v>
      </c>
      <c r="E438" s="88">
        <v>1</v>
      </c>
      <c r="F438" s="84">
        <f>VLOOKUP(A438,'26.1. cuc'!$A$2:$C$2088,3,FALSE)</f>
        <v>0</v>
      </c>
      <c r="G438" s="84">
        <f t="shared" si="10"/>
        <v>0</v>
      </c>
      <c r="H438" s="90"/>
    </row>
    <row r="439" spans="1:8" hidden="1" x14ac:dyDescent="0.3">
      <c r="A439" s="86">
        <v>162020</v>
      </c>
      <c r="B439" s="87" t="s">
        <v>1696</v>
      </c>
      <c r="C439" s="81" t="s">
        <v>1585</v>
      </c>
      <c r="D439" s="88">
        <v>1</v>
      </c>
      <c r="E439" s="88">
        <v>1</v>
      </c>
      <c r="F439" s="84">
        <f>VLOOKUP(A439,'26.1. cuc'!$A$2:$C$2088,3,FALSE)</f>
        <v>0</v>
      </c>
      <c r="G439" s="84">
        <f t="shared" si="10"/>
        <v>0</v>
      </c>
      <c r="H439" s="90"/>
    </row>
    <row r="440" spans="1:8" hidden="1" x14ac:dyDescent="0.3">
      <c r="A440" s="86">
        <v>162099</v>
      </c>
      <c r="B440" s="87" t="s">
        <v>1697</v>
      </c>
      <c r="C440" s="81" t="s">
        <v>1585</v>
      </c>
      <c r="D440" s="88">
        <v>1</v>
      </c>
      <c r="E440" s="88">
        <v>1</v>
      </c>
      <c r="F440" s="84">
        <f>-VLOOKUP(A440,'26.1. cuc'!$A$2:$C$2088,3,FALSE)</f>
        <v>0</v>
      </c>
      <c r="G440" s="84">
        <f t="shared" si="10"/>
        <v>0</v>
      </c>
      <c r="H440" s="90"/>
    </row>
    <row r="441" spans="1:8" hidden="1" x14ac:dyDescent="0.3">
      <c r="A441" s="86">
        <v>162505</v>
      </c>
      <c r="B441" s="87" t="s">
        <v>1698</v>
      </c>
      <c r="C441" s="81" t="s">
        <v>1585</v>
      </c>
      <c r="D441" s="88">
        <v>1</v>
      </c>
      <c r="E441" s="88">
        <v>1</v>
      </c>
      <c r="F441" s="84">
        <f>VLOOKUP(A441,'26.1. cuc'!$A$2:$C$2088,3,FALSE)</f>
        <v>0</v>
      </c>
      <c r="G441" s="84">
        <f t="shared" si="10"/>
        <v>0</v>
      </c>
      <c r="H441" s="90"/>
    </row>
    <row r="442" spans="1:8" hidden="1" x14ac:dyDescent="0.3">
      <c r="A442" s="86">
        <v>162510</v>
      </c>
      <c r="B442" s="87" t="s">
        <v>1699</v>
      </c>
      <c r="C442" s="81" t="s">
        <v>1585</v>
      </c>
      <c r="D442" s="88">
        <v>1</v>
      </c>
      <c r="E442" s="88">
        <v>1</v>
      </c>
      <c r="F442" s="84">
        <f>VLOOKUP(A442,'26.1. cuc'!$A$2:$C$2088,3,FALSE)</f>
        <v>0</v>
      </c>
      <c r="G442" s="84">
        <f t="shared" si="10"/>
        <v>0</v>
      </c>
      <c r="H442" s="90"/>
    </row>
    <row r="443" spans="1:8" hidden="1" x14ac:dyDescent="0.3">
      <c r="A443" s="86">
        <v>162515</v>
      </c>
      <c r="B443" s="87" t="s">
        <v>1700</v>
      </c>
      <c r="C443" s="81" t="s">
        <v>1585</v>
      </c>
      <c r="D443" s="88">
        <v>1</v>
      </c>
      <c r="E443" s="88">
        <v>1</v>
      </c>
      <c r="F443" s="84">
        <f>VLOOKUP(A443,'26.1. cuc'!$A$2:$C$2088,3,FALSE)</f>
        <v>0</v>
      </c>
      <c r="G443" s="84">
        <f t="shared" si="10"/>
        <v>0</v>
      </c>
      <c r="H443" s="90"/>
    </row>
    <row r="444" spans="1:8" hidden="1" x14ac:dyDescent="0.3">
      <c r="A444" s="86">
        <v>162595</v>
      </c>
      <c r="B444" s="87" t="s">
        <v>1523</v>
      </c>
      <c r="C444" s="81" t="s">
        <v>1585</v>
      </c>
      <c r="D444" s="88">
        <v>1</v>
      </c>
      <c r="E444" s="88">
        <v>1</v>
      </c>
      <c r="F444" s="84">
        <f>VLOOKUP(A444,'26.1. cuc'!$A$2:$C$2088,3,FALSE)</f>
        <v>0</v>
      </c>
      <c r="G444" s="84">
        <f t="shared" si="10"/>
        <v>0</v>
      </c>
      <c r="H444" s="90"/>
    </row>
    <row r="445" spans="1:8" hidden="1" x14ac:dyDescent="0.3">
      <c r="A445" s="86">
        <v>162599</v>
      </c>
      <c r="B445" s="87" t="s">
        <v>1701</v>
      </c>
      <c r="C445" s="81" t="s">
        <v>1585</v>
      </c>
      <c r="D445" s="88">
        <v>1</v>
      </c>
      <c r="E445" s="88">
        <v>1</v>
      </c>
      <c r="F445" s="84">
        <f>-VLOOKUP(A445,'26.1. cuc'!$A$2:$C$2088,3,FALSE)</f>
        <v>0</v>
      </c>
      <c r="G445" s="84">
        <f t="shared" si="10"/>
        <v>0</v>
      </c>
      <c r="H445" s="90"/>
    </row>
    <row r="446" spans="1:8" hidden="1" x14ac:dyDescent="0.3">
      <c r="A446" s="86">
        <v>163010</v>
      </c>
      <c r="B446" s="87" t="s">
        <v>1702</v>
      </c>
      <c r="C446" s="81" t="s">
        <v>1585</v>
      </c>
      <c r="D446" s="88">
        <v>1</v>
      </c>
      <c r="E446" s="88">
        <v>1</v>
      </c>
      <c r="F446" s="84">
        <f>VLOOKUP(A446,'26.1. cuc'!$A$2:$C$2088,3,FALSE)</f>
        <v>0</v>
      </c>
      <c r="G446" s="84">
        <f t="shared" si="10"/>
        <v>0</v>
      </c>
      <c r="H446" s="90"/>
    </row>
    <row r="447" spans="1:8" hidden="1" x14ac:dyDescent="0.3">
      <c r="A447" s="86">
        <v>163020</v>
      </c>
      <c r="B447" s="87" t="s">
        <v>1703</v>
      </c>
      <c r="C447" s="81" t="s">
        <v>1585</v>
      </c>
      <c r="D447" s="88">
        <v>1</v>
      </c>
      <c r="E447" s="88">
        <v>1</v>
      </c>
      <c r="F447" s="84">
        <f>VLOOKUP(A447,'26.1. cuc'!$A$2:$C$2088,3,FALSE)</f>
        <v>0</v>
      </c>
      <c r="G447" s="84">
        <f t="shared" si="10"/>
        <v>0</v>
      </c>
      <c r="H447" s="90"/>
    </row>
    <row r="448" spans="1:8" x14ac:dyDescent="0.3">
      <c r="A448" s="86">
        <v>163095</v>
      </c>
      <c r="B448" s="87" t="s">
        <v>1704</v>
      </c>
      <c r="C448" s="81" t="s">
        <v>1585</v>
      </c>
      <c r="D448" s="88">
        <v>1</v>
      </c>
      <c r="E448" s="88">
        <v>1</v>
      </c>
      <c r="F448" s="84">
        <f>VLOOKUP(A448,'26.1. cuc'!$A$2:$C$2088,3,FALSE)</f>
        <v>892448850</v>
      </c>
      <c r="G448" s="84">
        <f t="shared" si="10"/>
        <v>892448850</v>
      </c>
      <c r="H448" s="90"/>
    </row>
    <row r="449" spans="1:8" hidden="1" x14ac:dyDescent="0.3">
      <c r="A449" s="86">
        <v>163099</v>
      </c>
      <c r="B449" s="87" t="s">
        <v>1705</v>
      </c>
      <c r="C449" s="81" t="s">
        <v>1585</v>
      </c>
      <c r="D449" s="88">
        <v>1</v>
      </c>
      <c r="E449" s="88">
        <v>1</v>
      </c>
      <c r="F449" s="84">
        <f>-VLOOKUP(A449,'26.1. cuc'!$A$2:$C$2088,3,FALSE)</f>
        <v>0</v>
      </c>
      <c r="G449" s="84">
        <f t="shared" si="10"/>
        <v>0</v>
      </c>
      <c r="H449" s="90"/>
    </row>
    <row r="450" spans="1:8" x14ac:dyDescent="0.3">
      <c r="A450" s="86">
        <v>163505</v>
      </c>
      <c r="B450" s="87" t="s">
        <v>1706</v>
      </c>
      <c r="C450" s="81" t="s">
        <v>1585</v>
      </c>
      <c r="D450" s="88">
        <v>1</v>
      </c>
      <c r="E450" s="88">
        <v>1</v>
      </c>
      <c r="F450" s="84">
        <f>VLOOKUP(A450,'26.1. cuc'!$A$2:$C$2088,3,FALSE)</f>
        <v>5557402</v>
      </c>
      <c r="G450" s="84">
        <f t="shared" si="10"/>
        <v>5557402</v>
      </c>
      <c r="H450" s="90"/>
    </row>
    <row r="451" spans="1:8" hidden="1" x14ac:dyDescent="0.3">
      <c r="A451" s="86">
        <v>163510</v>
      </c>
      <c r="B451" s="87" t="s">
        <v>1707</v>
      </c>
      <c r="C451" s="81" t="s">
        <v>1585</v>
      </c>
      <c r="D451" s="88">
        <v>1</v>
      </c>
      <c r="E451" s="88">
        <v>1</v>
      </c>
      <c r="F451" s="84">
        <f>VLOOKUP(A451,'26.1. cuc'!$A$2:$C$2088,3,FALSE)</f>
        <v>0</v>
      </c>
      <c r="G451" s="84">
        <f t="shared" si="10"/>
        <v>0</v>
      </c>
      <c r="H451" s="90"/>
    </row>
    <row r="452" spans="1:8" hidden="1" x14ac:dyDescent="0.3">
      <c r="A452" s="86">
        <v>163515</v>
      </c>
      <c r="B452" s="87" t="s">
        <v>1708</v>
      </c>
      <c r="C452" s="81" t="s">
        <v>1585</v>
      </c>
      <c r="D452" s="88">
        <v>1</v>
      </c>
      <c r="E452" s="88">
        <v>1</v>
      </c>
      <c r="F452" s="84">
        <f>VLOOKUP(A452,'26.1. cuc'!$A$2:$C$2088,3,FALSE)</f>
        <v>0</v>
      </c>
      <c r="G452" s="84">
        <f t="shared" si="10"/>
        <v>0</v>
      </c>
      <c r="H452" s="90"/>
    </row>
    <row r="453" spans="1:8" hidden="1" x14ac:dyDescent="0.3">
      <c r="A453" s="86">
        <v>163599</v>
      </c>
      <c r="B453" s="87" t="s">
        <v>1709</v>
      </c>
      <c r="C453" s="81" t="s">
        <v>1585</v>
      </c>
      <c r="D453" s="88">
        <v>1</v>
      </c>
      <c r="E453" s="88">
        <v>1</v>
      </c>
      <c r="F453" s="84">
        <f>-VLOOKUP(A453,'26.1. cuc'!$A$2:$C$2088,3,FALSE)</f>
        <v>0</v>
      </c>
      <c r="G453" s="84">
        <f t="shared" si="10"/>
        <v>0</v>
      </c>
      <c r="H453" s="90"/>
    </row>
    <row r="454" spans="1:8" hidden="1" x14ac:dyDescent="0.3">
      <c r="A454" s="86">
        <v>164005</v>
      </c>
      <c r="B454" s="87" t="s">
        <v>1710</v>
      </c>
      <c r="C454" s="81" t="s">
        <v>1585</v>
      </c>
      <c r="D454" s="88">
        <v>1</v>
      </c>
      <c r="E454" s="88">
        <v>1</v>
      </c>
      <c r="F454" s="84">
        <f>VLOOKUP(A454,'26.1. cuc'!$A$2:$C$2088,3,FALSE)</f>
        <v>0</v>
      </c>
      <c r="G454" s="84">
        <f t="shared" si="10"/>
        <v>0</v>
      </c>
      <c r="H454" s="90"/>
    </row>
    <row r="455" spans="1:8" hidden="1" x14ac:dyDescent="0.3">
      <c r="A455" s="86">
        <v>164010</v>
      </c>
      <c r="B455" s="87" t="s">
        <v>1711</v>
      </c>
      <c r="C455" s="81" t="s">
        <v>1585</v>
      </c>
      <c r="D455" s="88">
        <v>1</v>
      </c>
      <c r="E455" s="88">
        <v>1</v>
      </c>
      <c r="F455" s="84">
        <f>VLOOKUP(A455,'26.1. cuc'!$A$2:$C$2088,3,FALSE)</f>
        <v>0</v>
      </c>
      <c r="G455" s="84">
        <f t="shared" si="10"/>
        <v>0</v>
      </c>
      <c r="H455" s="90"/>
    </row>
    <row r="456" spans="1:8" hidden="1" x14ac:dyDescent="0.3">
      <c r="A456" s="86">
        <v>164015</v>
      </c>
      <c r="B456" s="87" t="s">
        <v>1712</v>
      </c>
      <c r="C456" s="81" t="s">
        <v>1585</v>
      </c>
      <c r="D456" s="88">
        <v>1</v>
      </c>
      <c r="E456" s="88">
        <v>1</v>
      </c>
      <c r="F456" s="84">
        <f>VLOOKUP(A456,'26.1. cuc'!$A$2:$C$2088,3,FALSE)</f>
        <v>0</v>
      </c>
      <c r="G456" s="84">
        <f t="shared" si="10"/>
        <v>0</v>
      </c>
      <c r="H456" s="90"/>
    </row>
    <row r="457" spans="1:8" hidden="1" x14ac:dyDescent="0.3">
      <c r="A457" s="86">
        <v>164020</v>
      </c>
      <c r="B457" s="87" t="s">
        <v>1713</v>
      </c>
      <c r="C457" s="81" t="s">
        <v>1585</v>
      </c>
      <c r="D457" s="88">
        <v>1</v>
      </c>
      <c r="E457" s="88">
        <v>1</v>
      </c>
      <c r="F457" s="84">
        <f>VLOOKUP(A457,'26.1. cuc'!$A$2:$C$2088,3,FALSE)</f>
        <v>0</v>
      </c>
      <c r="G457" s="84">
        <f t="shared" si="10"/>
        <v>0</v>
      </c>
      <c r="H457" s="90"/>
    </row>
    <row r="458" spans="1:8" hidden="1" x14ac:dyDescent="0.3">
      <c r="A458" s="86">
        <v>164025</v>
      </c>
      <c r="B458" s="87" t="s">
        <v>1714</v>
      </c>
      <c r="C458" s="81" t="s">
        <v>1585</v>
      </c>
      <c r="D458" s="88">
        <v>1</v>
      </c>
      <c r="E458" s="88">
        <v>1</v>
      </c>
      <c r="F458" s="84">
        <f>VLOOKUP(A458,'26.1. cuc'!$A$2:$C$2088,3,FALSE)</f>
        <v>0</v>
      </c>
      <c r="G458" s="84">
        <f t="shared" si="10"/>
        <v>0</v>
      </c>
      <c r="H458" s="90"/>
    </row>
    <row r="459" spans="1:8" hidden="1" x14ac:dyDescent="0.3">
      <c r="A459" s="86">
        <v>164030</v>
      </c>
      <c r="B459" s="87" t="s">
        <v>1715</v>
      </c>
      <c r="C459" s="81" t="s">
        <v>1585</v>
      </c>
      <c r="D459" s="88">
        <v>1</v>
      </c>
      <c r="E459" s="88">
        <v>1</v>
      </c>
      <c r="F459" s="84">
        <f>VLOOKUP(A459,'26.1. cuc'!$A$2:$C$2088,3,FALSE)</f>
        <v>0</v>
      </c>
      <c r="G459" s="84">
        <f t="shared" si="10"/>
        <v>0</v>
      </c>
      <c r="H459" s="90"/>
    </row>
    <row r="460" spans="1:8" hidden="1" x14ac:dyDescent="0.3">
      <c r="A460" s="86">
        <v>164035</v>
      </c>
      <c r="B460" s="87" t="s">
        <v>1716</v>
      </c>
      <c r="C460" s="81" t="s">
        <v>1585</v>
      </c>
      <c r="D460" s="88">
        <v>1</v>
      </c>
      <c r="E460" s="88">
        <v>1</v>
      </c>
      <c r="F460" s="84">
        <f>VLOOKUP(A460,'26.1. cuc'!$A$2:$C$2088,3,FALSE)</f>
        <v>0</v>
      </c>
      <c r="G460" s="84">
        <f t="shared" si="10"/>
        <v>0</v>
      </c>
      <c r="H460" s="90"/>
    </row>
    <row r="461" spans="1:8" hidden="1" x14ac:dyDescent="0.3">
      <c r="A461" s="86">
        <v>164040</v>
      </c>
      <c r="B461" s="87" t="s">
        <v>1717</v>
      </c>
      <c r="C461" s="81" t="s">
        <v>1585</v>
      </c>
      <c r="D461" s="88">
        <v>1</v>
      </c>
      <c r="E461" s="88">
        <v>1</v>
      </c>
      <c r="F461" s="84">
        <f>VLOOKUP(A461,'26.1. cuc'!$A$2:$C$2088,3,FALSE)</f>
        <v>0</v>
      </c>
      <c r="G461" s="84">
        <f t="shared" si="10"/>
        <v>0</v>
      </c>
      <c r="H461" s="90"/>
    </row>
    <row r="462" spans="1:8" hidden="1" x14ac:dyDescent="0.3">
      <c r="A462" s="86">
        <v>164095</v>
      </c>
      <c r="B462" s="87" t="s">
        <v>1718</v>
      </c>
      <c r="C462" s="81" t="s">
        <v>1585</v>
      </c>
      <c r="D462" s="88">
        <v>1</v>
      </c>
      <c r="E462" s="88">
        <v>1</v>
      </c>
      <c r="F462" s="84">
        <f>VLOOKUP(A462,'26.1. cuc'!$A$2:$C$2088,3,FALSE)</f>
        <v>0</v>
      </c>
      <c r="G462" s="84">
        <f t="shared" si="10"/>
        <v>0</v>
      </c>
      <c r="H462" s="90"/>
    </row>
    <row r="463" spans="1:8" hidden="1" x14ac:dyDescent="0.3">
      <c r="A463" s="86">
        <v>164099</v>
      </c>
      <c r="B463" s="87" t="s">
        <v>1719</v>
      </c>
      <c r="C463" s="81" t="s">
        <v>1585</v>
      </c>
      <c r="D463" s="88">
        <v>1</v>
      </c>
      <c r="E463" s="88">
        <v>1</v>
      </c>
      <c r="F463" s="84">
        <f>-VLOOKUP(A463,'26.1. cuc'!$A$2:$C$2088,3,FALSE)</f>
        <v>0</v>
      </c>
      <c r="G463" s="84">
        <f t="shared" si="10"/>
        <v>0</v>
      </c>
      <c r="H463" s="90"/>
    </row>
    <row r="464" spans="1:8" x14ac:dyDescent="0.3">
      <c r="A464" s="86">
        <v>165005</v>
      </c>
      <c r="B464" s="87" t="s">
        <v>1720</v>
      </c>
      <c r="C464" s="81" t="s">
        <v>1585</v>
      </c>
      <c r="D464" s="88">
        <v>1</v>
      </c>
      <c r="E464" s="88">
        <v>1</v>
      </c>
      <c r="F464" s="84">
        <f>VLOOKUP(A464,'26.1. cuc'!$A$2:$C$2088,3,FALSE)</f>
        <v>5349179005</v>
      </c>
      <c r="G464" s="84">
        <f t="shared" si="10"/>
        <v>5349179005</v>
      </c>
      <c r="H464" s="90"/>
    </row>
    <row r="465" spans="1:8" hidden="1" x14ac:dyDescent="0.3">
      <c r="A465" s="86">
        <v>165010</v>
      </c>
      <c r="B465" s="87" t="s">
        <v>1721</v>
      </c>
      <c r="C465" s="81" t="s">
        <v>1585</v>
      </c>
      <c r="D465" s="88">
        <v>1</v>
      </c>
      <c r="E465" s="88">
        <v>1</v>
      </c>
      <c r="F465" s="84">
        <f>VLOOKUP(A465,'26.1. cuc'!$A$2:$C$2088,3,FALSE)</f>
        <v>0</v>
      </c>
      <c r="G465" s="84">
        <f t="shared" si="10"/>
        <v>0</v>
      </c>
      <c r="H465" s="90"/>
    </row>
    <row r="466" spans="1:8" hidden="1" x14ac:dyDescent="0.3">
      <c r="A466" s="86">
        <v>165015</v>
      </c>
      <c r="B466" s="87" t="s">
        <v>1722</v>
      </c>
      <c r="C466" s="81" t="s">
        <v>1585</v>
      </c>
      <c r="D466" s="88">
        <v>1</v>
      </c>
      <c r="E466" s="88">
        <v>1</v>
      </c>
      <c r="F466" s="84">
        <f>VLOOKUP(A466,'26.1. cuc'!$A$2:$C$2088,3,FALSE)</f>
        <v>0</v>
      </c>
      <c r="G466" s="84">
        <f t="shared" si="10"/>
        <v>0</v>
      </c>
      <c r="H466" s="90"/>
    </row>
    <row r="467" spans="1:8" hidden="1" x14ac:dyDescent="0.3">
      <c r="A467" s="86">
        <v>165095</v>
      </c>
      <c r="B467" s="87" t="s">
        <v>1704</v>
      </c>
      <c r="C467" s="81" t="s">
        <v>1585</v>
      </c>
      <c r="D467" s="88">
        <v>1</v>
      </c>
      <c r="E467" s="88">
        <v>1</v>
      </c>
      <c r="F467" s="84">
        <f>VLOOKUP(A467,'26.1. cuc'!$A$2:$C$2088,3,FALSE)</f>
        <v>0</v>
      </c>
      <c r="G467" s="84">
        <f t="shared" si="10"/>
        <v>0</v>
      </c>
      <c r="H467" s="90"/>
    </row>
    <row r="468" spans="1:8" hidden="1" x14ac:dyDescent="0.3">
      <c r="A468" s="86">
        <v>165099</v>
      </c>
      <c r="B468" s="87" t="s">
        <v>1723</v>
      </c>
      <c r="C468" s="81" t="s">
        <v>1585</v>
      </c>
      <c r="D468" s="88">
        <v>1</v>
      </c>
      <c r="E468" s="88">
        <v>1</v>
      </c>
      <c r="F468" s="84">
        <f>-VLOOKUP(A468,'26.1. cuc'!$A$2:$C$2088,3,FALSE)</f>
        <v>0</v>
      </c>
      <c r="G468" s="84">
        <f t="shared" si="10"/>
        <v>0</v>
      </c>
      <c r="H468" s="90"/>
    </row>
    <row r="469" spans="1:8" hidden="1" x14ac:dyDescent="0.3">
      <c r="A469" s="86">
        <v>165505</v>
      </c>
      <c r="B469" s="87" t="s">
        <v>1724</v>
      </c>
      <c r="C469" s="81" t="s">
        <v>1585</v>
      </c>
      <c r="D469" s="88">
        <v>1</v>
      </c>
      <c r="E469" s="88">
        <v>1</v>
      </c>
      <c r="F469" s="84">
        <f>VLOOKUP(A469,'26.1. cuc'!$A$2:$C$2088,3,FALSE)</f>
        <v>0</v>
      </c>
      <c r="G469" s="84">
        <f t="shared" si="10"/>
        <v>0</v>
      </c>
      <c r="H469" s="90"/>
    </row>
    <row r="470" spans="1:8" hidden="1" x14ac:dyDescent="0.3">
      <c r="A470" s="86">
        <v>165510</v>
      </c>
      <c r="B470" s="87" t="s">
        <v>1725</v>
      </c>
      <c r="C470" s="81" t="s">
        <v>1585</v>
      </c>
      <c r="D470" s="88">
        <v>1</v>
      </c>
      <c r="E470" s="88">
        <v>1</v>
      </c>
      <c r="F470" s="84">
        <f>VLOOKUP(A470,'26.1. cuc'!$A$2:$C$2088,3,FALSE)</f>
        <v>0</v>
      </c>
      <c r="G470" s="84">
        <f t="shared" si="10"/>
        <v>0</v>
      </c>
      <c r="H470" s="90"/>
    </row>
    <row r="471" spans="1:8" hidden="1" x14ac:dyDescent="0.3">
      <c r="A471" s="86">
        <v>165515</v>
      </c>
      <c r="B471" s="87" t="s">
        <v>1726</v>
      </c>
      <c r="C471" s="81" t="s">
        <v>1585</v>
      </c>
      <c r="D471" s="88">
        <v>1</v>
      </c>
      <c r="E471" s="88">
        <v>1</v>
      </c>
      <c r="F471" s="84">
        <f>VLOOKUP(A471,'26.1. cuc'!$A$2:$C$2088,3,FALSE)</f>
        <v>0</v>
      </c>
      <c r="G471" s="84">
        <f t="shared" si="10"/>
        <v>0</v>
      </c>
      <c r="H471" s="90"/>
    </row>
    <row r="472" spans="1:8" hidden="1" x14ac:dyDescent="0.3">
      <c r="A472" s="86">
        <v>165595</v>
      </c>
      <c r="B472" s="87" t="s">
        <v>1704</v>
      </c>
      <c r="C472" s="81" t="s">
        <v>1585</v>
      </c>
      <c r="D472" s="88">
        <v>1</v>
      </c>
      <c r="E472" s="88">
        <v>1</v>
      </c>
      <c r="F472" s="84">
        <f>VLOOKUP(A472,'26.1. cuc'!$A$2:$C$2088,3,FALSE)</f>
        <v>0</v>
      </c>
      <c r="G472" s="84">
        <f t="shared" si="10"/>
        <v>0</v>
      </c>
      <c r="H472" s="90"/>
    </row>
    <row r="473" spans="1:8" hidden="1" x14ac:dyDescent="0.3">
      <c r="A473" s="86">
        <v>165599</v>
      </c>
      <c r="B473" s="87" t="s">
        <v>1727</v>
      </c>
      <c r="C473" s="81" t="s">
        <v>1585</v>
      </c>
      <c r="D473" s="88">
        <v>1</v>
      </c>
      <c r="E473" s="88">
        <v>1</v>
      </c>
      <c r="F473" s="84">
        <f>-VLOOKUP(A473,'26.1. cuc'!$A$2:$C$2088,3,FALSE)</f>
        <v>0</v>
      </c>
      <c r="G473" s="84">
        <f t="shared" ref="G473:G536" si="11">IF($G$2="CAYC",+D473*F473,+E473*F473)</f>
        <v>0</v>
      </c>
      <c r="H473" s="90"/>
    </row>
    <row r="474" spans="1:8" hidden="1" x14ac:dyDescent="0.3">
      <c r="A474" s="86">
        <v>166005</v>
      </c>
      <c r="B474" s="87" t="s">
        <v>1728</v>
      </c>
      <c r="C474" s="81" t="s">
        <v>1585</v>
      </c>
      <c r="D474" s="88">
        <v>1</v>
      </c>
      <c r="E474" s="88">
        <v>1</v>
      </c>
      <c r="F474" s="84">
        <f>VLOOKUP(A474,'26.1. cuc'!$A$2:$C$2088,3,FALSE)</f>
        <v>0</v>
      </c>
      <c r="G474" s="84">
        <f t="shared" si="11"/>
        <v>0</v>
      </c>
      <c r="H474" s="90"/>
    </row>
    <row r="475" spans="1:8" hidden="1" x14ac:dyDescent="0.3">
      <c r="A475" s="86">
        <v>166010</v>
      </c>
      <c r="B475" s="87" t="s">
        <v>1729</v>
      </c>
      <c r="C475" s="81" t="s">
        <v>1585</v>
      </c>
      <c r="D475" s="88">
        <v>1</v>
      </c>
      <c r="E475" s="88">
        <v>1</v>
      </c>
      <c r="F475" s="84">
        <f>VLOOKUP(A475,'26.1. cuc'!$A$2:$C$2088,3,FALSE)</f>
        <v>0</v>
      </c>
      <c r="G475" s="84">
        <f t="shared" si="11"/>
        <v>0</v>
      </c>
      <c r="H475" s="90"/>
    </row>
    <row r="476" spans="1:8" hidden="1" x14ac:dyDescent="0.3">
      <c r="A476" s="86">
        <v>166015</v>
      </c>
      <c r="B476" s="87" t="s">
        <v>1730</v>
      </c>
      <c r="C476" s="81" t="s">
        <v>1585</v>
      </c>
      <c r="D476" s="88">
        <v>1</v>
      </c>
      <c r="E476" s="88">
        <v>1</v>
      </c>
      <c r="F476" s="84">
        <f>VLOOKUP(A476,'26.1. cuc'!$A$2:$C$2088,3,FALSE)</f>
        <v>0</v>
      </c>
      <c r="G476" s="84">
        <f t="shared" si="11"/>
        <v>0</v>
      </c>
      <c r="H476" s="90"/>
    </row>
    <row r="477" spans="1:8" hidden="1" x14ac:dyDescent="0.3">
      <c r="A477" s="86">
        <v>166020</v>
      </c>
      <c r="B477" s="87" t="s">
        <v>1731</v>
      </c>
      <c r="C477" s="81" t="s">
        <v>1585</v>
      </c>
      <c r="D477" s="88">
        <v>1</v>
      </c>
      <c r="E477" s="88">
        <v>1</v>
      </c>
      <c r="F477" s="84">
        <f>VLOOKUP(A477,'26.1. cuc'!$A$2:$C$2088,3,FALSE)</f>
        <v>0</v>
      </c>
      <c r="G477" s="84">
        <f t="shared" si="11"/>
        <v>0</v>
      </c>
      <c r="H477" s="90"/>
    </row>
    <row r="478" spans="1:8" hidden="1" x14ac:dyDescent="0.3">
      <c r="A478" s="86">
        <v>166025</v>
      </c>
      <c r="B478" s="87" t="s">
        <v>1732</v>
      </c>
      <c r="C478" s="81" t="s">
        <v>1585</v>
      </c>
      <c r="D478" s="88">
        <v>1</v>
      </c>
      <c r="E478" s="88">
        <v>1</v>
      </c>
      <c r="F478" s="84">
        <f>VLOOKUP(A478,'26.1. cuc'!$A$2:$C$2088,3,FALSE)</f>
        <v>0</v>
      </c>
      <c r="G478" s="84">
        <f t="shared" si="11"/>
        <v>0</v>
      </c>
      <c r="H478" s="90"/>
    </row>
    <row r="479" spans="1:8" hidden="1" x14ac:dyDescent="0.3">
      <c r="A479" s="86">
        <v>166030</v>
      </c>
      <c r="B479" s="87" t="s">
        <v>1733</v>
      </c>
      <c r="C479" s="81" t="s">
        <v>1585</v>
      </c>
      <c r="D479" s="88">
        <v>1</v>
      </c>
      <c r="E479" s="88">
        <v>1</v>
      </c>
      <c r="F479" s="84">
        <f>VLOOKUP(A479,'26.1. cuc'!$A$2:$C$2088,3,FALSE)</f>
        <v>0</v>
      </c>
      <c r="G479" s="84">
        <f t="shared" si="11"/>
        <v>0</v>
      </c>
      <c r="H479" s="90"/>
    </row>
    <row r="480" spans="1:8" x14ac:dyDescent="0.3">
      <c r="A480" s="86">
        <v>166035</v>
      </c>
      <c r="B480" s="87" t="s">
        <v>1734</v>
      </c>
      <c r="C480" s="81" t="s">
        <v>1585</v>
      </c>
      <c r="D480" s="88">
        <v>1</v>
      </c>
      <c r="E480" s="88">
        <v>1</v>
      </c>
      <c r="F480" s="84">
        <f>VLOOKUP(A480,'26.1. cuc'!$A$2:$C$2088,3,FALSE)</f>
        <v>242799493</v>
      </c>
      <c r="G480" s="84">
        <f t="shared" si="11"/>
        <v>242799493</v>
      </c>
      <c r="H480" s="90"/>
    </row>
    <row r="481" spans="1:8" hidden="1" x14ac:dyDescent="0.3">
      <c r="A481" s="86">
        <v>166040</v>
      </c>
      <c r="B481" s="87" t="s">
        <v>1735</v>
      </c>
      <c r="C481" s="81" t="s">
        <v>1585</v>
      </c>
      <c r="D481" s="88">
        <v>1</v>
      </c>
      <c r="E481" s="88">
        <v>1</v>
      </c>
      <c r="F481" s="84">
        <f>VLOOKUP(A481,'26.1. cuc'!$A$2:$C$2088,3,FALSE)</f>
        <v>0</v>
      </c>
      <c r="G481" s="84">
        <f t="shared" si="11"/>
        <v>0</v>
      </c>
      <c r="H481" s="90"/>
    </row>
    <row r="482" spans="1:8" hidden="1" x14ac:dyDescent="0.3">
      <c r="A482" s="86">
        <v>166045</v>
      </c>
      <c r="B482" s="87" t="s">
        <v>1736</v>
      </c>
      <c r="C482" s="81" t="s">
        <v>1585</v>
      </c>
      <c r="D482" s="88">
        <v>1</v>
      </c>
      <c r="E482" s="88">
        <v>1</v>
      </c>
      <c r="F482" s="84">
        <f>VLOOKUP(A482,'26.1. cuc'!$A$2:$C$2088,3,FALSE)</f>
        <v>0</v>
      </c>
      <c r="G482" s="84">
        <f t="shared" si="11"/>
        <v>0</v>
      </c>
      <c r="H482" s="90"/>
    </row>
    <row r="483" spans="1:8" hidden="1" x14ac:dyDescent="0.3">
      <c r="A483" s="86">
        <v>166050</v>
      </c>
      <c r="B483" s="87" t="s">
        <v>1704</v>
      </c>
      <c r="C483" s="81" t="s">
        <v>1585</v>
      </c>
      <c r="D483" s="88">
        <v>1</v>
      </c>
      <c r="E483" s="88">
        <v>1</v>
      </c>
      <c r="F483" s="84">
        <f>VLOOKUP(A483,'26.1. cuc'!$A$2:$C$2088,3,FALSE)</f>
        <v>0</v>
      </c>
      <c r="G483" s="84">
        <f t="shared" si="11"/>
        <v>0</v>
      </c>
      <c r="H483" s="90"/>
    </row>
    <row r="484" spans="1:8" hidden="1" x14ac:dyDescent="0.3">
      <c r="A484" s="86">
        <v>166099</v>
      </c>
      <c r="B484" s="87" t="s">
        <v>1914</v>
      </c>
      <c r="C484" s="81" t="s">
        <v>1585</v>
      </c>
      <c r="D484" s="88">
        <v>1</v>
      </c>
      <c r="E484" s="88">
        <v>1</v>
      </c>
      <c r="F484" s="84">
        <f>-VLOOKUP(A484,'26.1. cuc'!$A$2:$C$2088,3,FALSE)</f>
        <v>0</v>
      </c>
      <c r="G484" s="84">
        <f t="shared" si="11"/>
        <v>0</v>
      </c>
      <c r="H484" s="90"/>
    </row>
    <row r="485" spans="1:8" x14ac:dyDescent="0.3">
      <c r="A485" s="86">
        <v>170502</v>
      </c>
      <c r="B485" s="87" t="s">
        <v>1737</v>
      </c>
      <c r="C485" s="81" t="s">
        <v>1585</v>
      </c>
      <c r="D485" s="88">
        <v>1</v>
      </c>
      <c r="E485" s="88">
        <v>1</v>
      </c>
      <c r="F485" s="84">
        <f>VLOOKUP(A485,'26.1. cuc'!$A$2:$C$2088,3,FALSE)</f>
        <v>4799628600</v>
      </c>
      <c r="G485" s="84">
        <f t="shared" si="11"/>
        <v>4799628600</v>
      </c>
      <c r="H485" s="90"/>
    </row>
    <row r="486" spans="1:8" hidden="1" x14ac:dyDescent="0.3">
      <c r="A486" s="86">
        <v>170503</v>
      </c>
      <c r="B486" s="87" t="s">
        <v>1738</v>
      </c>
      <c r="C486" s="81" t="s">
        <v>1585</v>
      </c>
      <c r="D486" s="88">
        <v>1</v>
      </c>
      <c r="E486" s="88">
        <v>1</v>
      </c>
      <c r="F486" s="84">
        <f>VLOOKUP(A486,'26.1. cuc'!$A$2:$C$2088,3,FALSE)</f>
        <v>0</v>
      </c>
      <c r="G486" s="84">
        <f t="shared" si="11"/>
        <v>0</v>
      </c>
      <c r="H486" s="90"/>
    </row>
    <row r="487" spans="1:8" x14ac:dyDescent="0.3">
      <c r="A487" s="86">
        <v>170504</v>
      </c>
      <c r="B487" s="87" t="s">
        <v>1739</v>
      </c>
      <c r="C487" s="81" t="s">
        <v>1585</v>
      </c>
      <c r="D487" s="88">
        <v>1</v>
      </c>
      <c r="E487" s="88">
        <v>1</v>
      </c>
      <c r="F487" s="84">
        <f>VLOOKUP(A487,'26.1. cuc'!$A$2:$C$2088,3,FALSE)</f>
        <v>6159676710</v>
      </c>
      <c r="G487" s="84">
        <f t="shared" si="11"/>
        <v>6159676710</v>
      </c>
      <c r="H487" s="90"/>
    </row>
    <row r="488" spans="1:8" x14ac:dyDescent="0.3">
      <c r="A488" s="86">
        <v>170505</v>
      </c>
      <c r="B488" s="87" t="s">
        <v>1740</v>
      </c>
      <c r="C488" s="81" t="s">
        <v>1585</v>
      </c>
      <c r="D488" s="88">
        <v>1</v>
      </c>
      <c r="E488" s="88">
        <v>1</v>
      </c>
      <c r="F488" s="84">
        <f>VLOOKUP(A488,'26.1. cuc'!$A$2:$C$2088,3,FALSE)</f>
        <v>1054233225</v>
      </c>
      <c r="G488" s="84">
        <f t="shared" si="11"/>
        <v>1054233225</v>
      </c>
      <c r="H488" s="90"/>
    </row>
    <row r="489" spans="1:8" hidden="1" x14ac:dyDescent="0.3">
      <c r="A489" s="86">
        <v>170506</v>
      </c>
      <c r="B489" s="87" t="s">
        <v>1741</v>
      </c>
      <c r="C489" s="81" t="s">
        <v>1585</v>
      </c>
      <c r="D489" s="88">
        <v>1</v>
      </c>
      <c r="E489" s="88">
        <v>1</v>
      </c>
      <c r="F489" s="84">
        <f>VLOOKUP(A489,'26.1. cuc'!$A$2:$C$2088,3,FALSE)</f>
        <v>0</v>
      </c>
      <c r="G489" s="84">
        <f t="shared" si="11"/>
        <v>0</v>
      </c>
      <c r="H489" s="90"/>
    </row>
    <row r="490" spans="1:8" hidden="1" x14ac:dyDescent="0.3">
      <c r="A490" s="86">
        <v>170507</v>
      </c>
      <c r="B490" s="87" t="s">
        <v>1742</v>
      </c>
      <c r="C490" s="81" t="s">
        <v>1585</v>
      </c>
      <c r="D490" s="88">
        <v>1</v>
      </c>
      <c r="E490" s="88">
        <v>1</v>
      </c>
      <c r="F490" s="84">
        <f>VLOOKUP(A490,'26.1. cuc'!$A$2:$C$2088,3,FALSE)</f>
        <v>0</v>
      </c>
      <c r="G490" s="84">
        <f t="shared" si="11"/>
        <v>0</v>
      </c>
      <c r="H490" s="90"/>
    </row>
    <row r="491" spans="1:8" hidden="1" x14ac:dyDescent="0.3">
      <c r="A491" s="86">
        <v>170510</v>
      </c>
      <c r="B491" s="87" t="s">
        <v>1743</v>
      </c>
      <c r="C491" s="81" t="s">
        <v>1585</v>
      </c>
      <c r="D491" s="88">
        <v>1</v>
      </c>
      <c r="E491" s="88">
        <v>1</v>
      </c>
      <c r="F491" s="84">
        <f>VLOOKUP(A491,'26.1. cuc'!$A$2:$C$2088,3,FALSE)</f>
        <v>0</v>
      </c>
      <c r="G491" s="84">
        <f t="shared" si="11"/>
        <v>0</v>
      </c>
      <c r="H491" s="90"/>
    </row>
    <row r="492" spans="1:8" hidden="1" x14ac:dyDescent="0.3">
      <c r="A492" s="86">
        <v>170515</v>
      </c>
      <c r="B492" s="87" t="s">
        <v>1744</v>
      </c>
      <c r="C492" s="81" t="s">
        <v>1585</v>
      </c>
      <c r="D492" s="88">
        <v>1</v>
      </c>
      <c r="E492" s="88">
        <v>1</v>
      </c>
      <c r="F492" s="84">
        <f>VLOOKUP(A492,'26.1. cuc'!$A$2:$C$2088,3,FALSE)</f>
        <v>0</v>
      </c>
      <c r="G492" s="84">
        <f t="shared" si="11"/>
        <v>0</v>
      </c>
      <c r="H492" s="90"/>
    </row>
    <row r="493" spans="1:8" x14ac:dyDescent="0.3">
      <c r="A493" s="86">
        <v>170520</v>
      </c>
      <c r="B493" s="87" t="s">
        <v>1745</v>
      </c>
      <c r="C493" s="81" t="s">
        <v>1585</v>
      </c>
      <c r="D493" s="88">
        <v>1</v>
      </c>
      <c r="E493" s="88">
        <v>1</v>
      </c>
      <c r="F493" s="84">
        <f>VLOOKUP(A493,'26.1. cuc'!$A$2:$C$2088,3,FALSE)</f>
        <v>510205878</v>
      </c>
      <c r="G493" s="84">
        <f t="shared" si="11"/>
        <v>510205878</v>
      </c>
      <c r="H493" s="90"/>
    </row>
    <row r="494" spans="1:8" hidden="1" x14ac:dyDescent="0.3">
      <c r="A494" s="86">
        <v>170524</v>
      </c>
      <c r="B494" s="87" t="s">
        <v>1746</v>
      </c>
      <c r="C494" s="81" t="s">
        <v>1585</v>
      </c>
      <c r="D494" s="88">
        <v>1</v>
      </c>
      <c r="E494" s="88">
        <v>1</v>
      </c>
      <c r="F494" s="84">
        <f>VLOOKUP(A494,'26.1. cuc'!$A$2:$C$2088,3,FALSE)</f>
        <v>0</v>
      </c>
      <c r="G494" s="84">
        <f t="shared" si="11"/>
        <v>0</v>
      </c>
      <c r="H494" s="90"/>
    </row>
    <row r="495" spans="1:8" hidden="1" x14ac:dyDescent="0.3">
      <c r="A495" s="86">
        <v>170525</v>
      </c>
      <c r="B495" s="87" t="s">
        <v>1747</v>
      </c>
      <c r="C495" s="81" t="s">
        <v>1585</v>
      </c>
      <c r="D495" s="88">
        <v>1</v>
      </c>
      <c r="E495" s="88">
        <v>1</v>
      </c>
      <c r="F495" s="84">
        <f>VLOOKUP(A495,'26.1. cuc'!$A$2:$C$2088,3,FALSE)</f>
        <v>0</v>
      </c>
      <c r="G495" s="84">
        <f t="shared" si="11"/>
        <v>0</v>
      </c>
      <c r="H495" s="90"/>
    </row>
    <row r="496" spans="1:8" hidden="1" x14ac:dyDescent="0.3">
      <c r="A496" s="86">
        <v>170526</v>
      </c>
      <c r="B496" s="87" t="s">
        <v>1748</v>
      </c>
      <c r="C496" s="81" t="s">
        <v>1585</v>
      </c>
      <c r="D496" s="88">
        <v>1</v>
      </c>
      <c r="E496" s="88">
        <v>1</v>
      </c>
      <c r="F496" s="84">
        <f>VLOOKUP(A496,'26.1. cuc'!$A$2:$C$2088,3,FALSE)</f>
        <v>0</v>
      </c>
      <c r="G496" s="84">
        <f t="shared" si="11"/>
        <v>0</v>
      </c>
      <c r="H496" s="90"/>
    </row>
    <row r="497" spans="1:8" hidden="1" x14ac:dyDescent="0.3">
      <c r="A497" s="86">
        <v>170528</v>
      </c>
      <c r="B497" s="87" t="s">
        <v>1749</v>
      </c>
      <c r="C497" s="81" t="s">
        <v>1585</v>
      </c>
      <c r="D497" s="88">
        <v>1</v>
      </c>
      <c r="E497" s="88">
        <v>1</v>
      </c>
      <c r="F497" s="84">
        <f>VLOOKUP(A497,'26.1. cuc'!$A$2:$C$2088,3,FALSE)</f>
        <v>0</v>
      </c>
      <c r="G497" s="84">
        <f t="shared" si="11"/>
        <v>0</v>
      </c>
      <c r="H497" s="90"/>
    </row>
    <row r="498" spans="1:8" hidden="1" x14ac:dyDescent="0.3">
      <c r="A498" s="86">
        <v>170529</v>
      </c>
      <c r="B498" s="87" t="s">
        <v>1750</v>
      </c>
      <c r="C498" s="81" t="s">
        <v>1585</v>
      </c>
      <c r="D498" s="88">
        <v>1</v>
      </c>
      <c r="E498" s="88">
        <v>1</v>
      </c>
      <c r="F498" s="84">
        <f>VLOOKUP(A498,'26.1. cuc'!$A$2:$C$2088,3,FALSE)</f>
        <v>0</v>
      </c>
      <c r="G498" s="84">
        <f t="shared" si="11"/>
        <v>0</v>
      </c>
      <c r="H498" s="90"/>
    </row>
    <row r="499" spans="1:8" hidden="1" x14ac:dyDescent="0.3">
      <c r="A499" s="86">
        <v>170530</v>
      </c>
      <c r="B499" s="87" t="s">
        <v>1751</v>
      </c>
      <c r="C499" s="81" t="s">
        <v>1585</v>
      </c>
      <c r="D499" s="88">
        <v>1</v>
      </c>
      <c r="E499" s="88">
        <v>1</v>
      </c>
      <c r="F499" s="84">
        <f>VLOOKUP(A499,'26.1. cuc'!$A$2:$C$2088,3,FALSE)</f>
        <v>0</v>
      </c>
      <c r="G499" s="84">
        <f t="shared" si="11"/>
        <v>0</v>
      </c>
      <c r="H499" s="90"/>
    </row>
    <row r="500" spans="1:8" hidden="1" x14ac:dyDescent="0.3">
      <c r="A500" s="86">
        <v>170535</v>
      </c>
      <c r="B500" s="87" t="s">
        <v>1752</v>
      </c>
      <c r="C500" s="81" t="s">
        <v>1585</v>
      </c>
      <c r="D500" s="88">
        <v>1</v>
      </c>
      <c r="E500" s="88">
        <v>1</v>
      </c>
      <c r="F500" s="84">
        <f>VLOOKUP(A500,'26.1. cuc'!$A$2:$C$2088,3,FALSE)</f>
        <v>0</v>
      </c>
      <c r="G500" s="84">
        <f t="shared" si="11"/>
        <v>0</v>
      </c>
      <c r="H500" s="90"/>
    </row>
    <row r="501" spans="1:8" hidden="1" x14ac:dyDescent="0.3">
      <c r="A501" s="86">
        <v>170540</v>
      </c>
      <c r="B501" s="87" t="s">
        <v>1638</v>
      </c>
      <c r="C501" s="81" t="s">
        <v>1585</v>
      </c>
      <c r="D501" s="88">
        <v>1</v>
      </c>
      <c r="E501" s="88">
        <v>1</v>
      </c>
      <c r="F501" s="84">
        <f>VLOOKUP(A501,'26.1. cuc'!$A$2:$C$2088,3,FALSE)</f>
        <v>0</v>
      </c>
      <c r="G501" s="84">
        <f t="shared" si="11"/>
        <v>0</v>
      </c>
      <c r="H501" s="90"/>
    </row>
    <row r="502" spans="1:8" x14ac:dyDescent="0.3">
      <c r="A502" s="86">
        <v>170545</v>
      </c>
      <c r="B502" s="87" t="s">
        <v>1753</v>
      </c>
      <c r="C502" s="81" t="s">
        <v>1585</v>
      </c>
      <c r="D502" s="88">
        <v>1</v>
      </c>
      <c r="E502" s="88">
        <v>1</v>
      </c>
      <c r="F502" s="84">
        <f>VLOOKUP(A502,'26.1. cuc'!$A$2:$C$2088,3,FALSE)</f>
        <v>120551152</v>
      </c>
      <c r="G502" s="84">
        <f t="shared" si="11"/>
        <v>120551152</v>
      </c>
      <c r="H502" s="90"/>
    </row>
    <row r="503" spans="1:8" hidden="1" x14ac:dyDescent="0.3">
      <c r="A503" s="86">
        <v>170550</v>
      </c>
      <c r="B503" s="87" t="s">
        <v>1754</v>
      </c>
      <c r="C503" s="81" t="s">
        <v>1585</v>
      </c>
      <c r="D503" s="88">
        <v>1</v>
      </c>
      <c r="E503" s="88">
        <v>1</v>
      </c>
      <c r="F503" s="84">
        <f>VLOOKUP(A503,'26.1. cuc'!$A$2:$C$2088,3,FALSE)</f>
        <v>0</v>
      </c>
      <c r="G503" s="84">
        <f t="shared" si="11"/>
        <v>0</v>
      </c>
      <c r="H503" s="90"/>
    </row>
    <row r="504" spans="1:8" hidden="1" x14ac:dyDescent="0.3">
      <c r="A504" s="86">
        <v>170555</v>
      </c>
      <c r="B504" s="87" t="s">
        <v>1640</v>
      </c>
      <c r="C504" s="81" t="s">
        <v>1585</v>
      </c>
      <c r="D504" s="88">
        <v>1</v>
      </c>
      <c r="E504" s="88">
        <v>1</v>
      </c>
      <c r="F504" s="84">
        <f>VLOOKUP(A504,'26.1. cuc'!$A$2:$C$2088,3,FALSE)</f>
        <v>0</v>
      </c>
      <c r="G504" s="84">
        <f t="shared" si="11"/>
        <v>0</v>
      </c>
      <c r="H504" s="90"/>
    </row>
    <row r="505" spans="1:8" hidden="1" x14ac:dyDescent="0.3">
      <c r="A505" s="86">
        <v>170560</v>
      </c>
      <c r="B505" s="87" t="s">
        <v>1755</v>
      </c>
      <c r="C505" s="81" t="s">
        <v>1585</v>
      </c>
      <c r="D505" s="88">
        <v>1</v>
      </c>
      <c r="E505" s="88">
        <v>1</v>
      </c>
      <c r="F505" s="84">
        <f>VLOOKUP(A505,'26.1. cuc'!$A$2:$C$2088,3,FALSE)</f>
        <v>0</v>
      </c>
      <c r="G505" s="84">
        <f t="shared" si="11"/>
        <v>0</v>
      </c>
      <c r="H505" s="90"/>
    </row>
    <row r="506" spans="1:8" hidden="1" x14ac:dyDescent="0.3">
      <c r="A506" s="86">
        <v>170565</v>
      </c>
      <c r="B506" s="87" t="s">
        <v>1756</v>
      </c>
      <c r="C506" s="81" t="s">
        <v>1585</v>
      </c>
      <c r="D506" s="88">
        <v>1</v>
      </c>
      <c r="E506" s="88">
        <v>1</v>
      </c>
      <c r="F506" s="84">
        <f>VLOOKUP(A506,'26.1. cuc'!$A$2:$C$2088,3,FALSE)</f>
        <v>0</v>
      </c>
      <c r="G506" s="84">
        <f t="shared" si="11"/>
        <v>0</v>
      </c>
      <c r="H506" s="90"/>
    </row>
    <row r="507" spans="1:8" hidden="1" x14ac:dyDescent="0.3">
      <c r="A507" s="86">
        <v>170570</v>
      </c>
      <c r="B507" s="87" t="s">
        <v>1757</v>
      </c>
      <c r="C507" s="81" t="s">
        <v>1585</v>
      </c>
      <c r="D507" s="88">
        <v>1</v>
      </c>
      <c r="E507" s="88">
        <v>1</v>
      </c>
      <c r="F507" s="84">
        <f>VLOOKUP(A507,'26.1. cuc'!$A$2:$C$2088,3,FALSE)</f>
        <v>0</v>
      </c>
      <c r="G507" s="84">
        <f t="shared" si="11"/>
        <v>0</v>
      </c>
      <c r="H507" s="90"/>
    </row>
    <row r="508" spans="1:8" hidden="1" x14ac:dyDescent="0.3">
      <c r="A508" s="86">
        <v>170575</v>
      </c>
      <c r="B508" s="87" t="s">
        <v>1758</v>
      </c>
      <c r="C508" s="81" t="s">
        <v>1585</v>
      </c>
      <c r="D508" s="88">
        <v>1</v>
      </c>
      <c r="E508" s="88">
        <v>1</v>
      </c>
      <c r="F508" s="84">
        <f>VLOOKUP(A508,'26.1. cuc'!$A$2:$C$2088,3,FALSE)</f>
        <v>0</v>
      </c>
      <c r="G508" s="84">
        <f t="shared" si="11"/>
        <v>0</v>
      </c>
      <c r="H508" s="90"/>
    </row>
    <row r="509" spans="1:8" hidden="1" x14ac:dyDescent="0.3">
      <c r="A509" s="86">
        <v>170580</v>
      </c>
      <c r="B509" s="87" t="s">
        <v>1759</v>
      </c>
      <c r="C509" s="81" t="s">
        <v>1585</v>
      </c>
      <c r="D509" s="88">
        <v>1</v>
      </c>
      <c r="E509" s="88">
        <v>1</v>
      </c>
      <c r="F509" s="84">
        <f>VLOOKUP(A509,'26.1. cuc'!$A$2:$C$2088,3,FALSE)</f>
        <v>0</v>
      </c>
      <c r="G509" s="84">
        <f t="shared" si="11"/>
        <v>0</v>
      </c>
      <c r="H509" s="90"/>
    </row>
    <row r="510" spans="1:8" hidden="1" x14ac:dyDescent="0.3">
      <c r="A510" s="86">
        <v>170585</v>
      </c>
      <c r="B510" s="87" t="s">
        <v>1760</v>
      </c>
      <c r="C510" s="81" t="s">
        <v>1585</v>
      </c>
      <c r="D510" s="88">
        <v>1</v>
      </c>
      <c r="E510" s="88">
        <v>1</v>
      </c>
      <c r="F510" s="84">
        <f>VLOOKUP(A510,'26.1. cuc'!$A$2:$C$2088,3,FALSE)</f>
        <v>0</v>
      </c>
      <c r="G510" s="84">
        <f t="shared" si="11"/>
        <v>0</v>
      </c>
      <c r="H510" s="90"/>
    </row>
    <row r="511" spans="1:8" hidden="1" x14ac:dyDescent="0.3">
      <c r="A511" s="86">
        <v>170590</v>
      </c>
      <c r="B511" s="87" t="s">
        <v>1761</v>
      </c>
      <c r="C511" s="81" t="s">
        <v>1585</v>
      </c>
      <c r="D511" s="88">
        <v>1</v>
      </c>
      <c r="E511" s="88">
        <v>1</v>
      </c>
      <c r="F511" s="84">
        <f>VLOOKUP(A511,'26.1. cuc'!$A$2:$C$2088,3,FALSE)</f>
        <v>0</v>
      </c>
      <c r="G511" s="84">
        <f t="shared" si="11"/>
        <v>0</v>
      </c>
      <c r="H511" s="90"/>
    </row>
    <row r="512" spans="1:8" hidden="1" x14ac:dyDescent="0.3">
      <c r="A512" s="86">
        <v>170591</v>
      </c>
      <c r="B512" s="87" t="s">
        <v>1762</v>
      </c>
      <c r="C512" s="81" t="s">
        <v>1585</v>
      </c>
      <c r="D512" s="88">
        <v>1</v>
      </c>
      <c r="E512" s="88">
        <v>1</v>
      </c>
      <c r="F512" s="84">
        <f>VLOOKUP(A512,'26.1. cuc'!$A$2:$C$2088,3,FALSE)</f>
        <v>0</v>
      </c>
      <c r="G512" s="84">
        <f t="shared" si="11"/>
        <v>0</v>
      </c>
      <c r="H512" s="90"/>
    </row>
    <row r="513" spans="1:8" hidden="1" x14ac:dyDescent="0.3">
      <c r="A513" s="86">
        <v>170592</v>
      </c>
      <c r="B513" s="87" t="s">
        <v>1763</v>
      </c>
      <c r="C513" s="81" t="s">
        <v>1585</v>
      </c>
      <c r="D513" s="88">
        <v>1</v>
      </c>
      <c r="E513" s="88">
        <v>1</v>
      </c>
      <c r="F513" s="84">
        <f>VLOOKUP(A513,'26.1. cuc'!$A$2:$C$2088,3,FALSE)</f>
        <v>0</v>
      </c>
      <c r="G513" s="84">
        <f t="shared" si="11"/>
        <v>0</v>
      </c>
      <c r="H513" s="90"/>
    </row>
    <row r="514" spans="1:8" x14ac:dyDescent="0.3">
      <c r="A514" s="86">
        <v>170595</v>
      </c>
      <c r="B514" s="87" t="s">
        <v>1764</v>
      </c>
      <c r="C514" s="81" t="s">
        <v>1585</v>
      </c>
      <c r="D514" s="88">
        <v>1</v>
      </c>
      <c r="E514" s="88">
        <v>1</v>
      </c>
      <c r="F514" s="84">
        <f>-VLOOKUP(A514,'26.1. cuc'!$A$2:$C$2088,3,FALSE)</f>
        <v>-2195007233.1999998</v>
      </c>
      <c r="G514" s="84">
        <f t="shared" si="11"/>
        <v>-2195007233.1999998</v>
      </c>
      <c r="H514" s="90"/>
    </row>
    <row r="515" spans="1:8" hidden="1" x14ac:dyDescent="0.3">
      <c r="A515" s="86">
        <v>170599</v>
      </c>
      <c r="B515" s="87" t="s">
        <v>1765</v>
      </c>
      <c r="C515" s="81" t="s">
        <v>1585</v>
      </c>
      <c r="D515" s="88">
        <v>-1</v>
      </c>
      <c r="E515" s="88">
        <v>1</v>
      </c>
      <c r="F515" s="84">
        <f>-VLOOKUP(A515,'26.1. cuc'!$A$2:$C$2088,3,FALSE)</f>
        <v>0</v>
      </c>
      <c r="G515" s="84">
        <f t="shared" si="11"/>
        <v>0</v>
      </c>
      <c r="H515" s="90"/>
    </row>
    <row r="516" spans="1:8" hidden="1" x14ac:dyDescent="0.3">
      <c r="A516" s="86">
        <v>171005</v>
      </c>
      <c r="B516" s="87" t="s">
        <v>1737</v>
      </c>
      <c r="C516" s="81" t="s">
        <v>1585</v>
      </c>
      <c r="D516" s="88">
        <v>1</v>
      </c>
      <c r="E516" s="88">
        <v>1</v>
      </c>
      <c r="F516" s="84">
        <f>VLOOKUP(A516,'26.1. cuc'!$A$2:$C$2088,3,FALSE)</f>
        <v>0</v>
      </c>
      <c r="G516" s="84">
        <f t="shared" si="11"/>
        <v>0</v>
      </c>
      <c r="H516" s="90"/>
    </row>
    <row r="517" spans="1:8" hidden="1" x14ac:dyDescent="0.3">
      <c r="A517" s="86">
        <v>171010</v>
      </c>
      <c r="B517" s="87" t="s">
        <v>1739</v>
      </c>
      <c r="C517" s="81" t="s">
        <v>1585</v>
      </c>
      <c r="D517" s="88">
        <v>1</v>
      </c>
      <c r="E517" s="88">
        <v>1</v>
      </c>
      <c r="F517" s="84">
        <f>VLOOKUP(A517,'26.1. cuc'!$A$2:$C$2088,3,FALSE)</f>
        <v>0</v>
      </c>
      <c r="G517" s="84">
        <f t="shared" si="11"/>
        <v>0</v>
      </c>
      <c r="H517" s="90"/>
    </row>
    <row r="518" spans="1:8" hidden="1" x14ac:dyDescent="0.3">
      <c r="A518" s="86">
        <v>171020</v>
      </c>
      <c r="B518" s="87" t="s">
        <v>1766</v>
      </c>
      <c r="C518" s="81" t="s">
        <v>1585</v>
      </c>
      <c r="D518" s="88">
        <v>1</v>
      </c>
      <c r="E518" s="88">
        <v>1</v>
      </c>
      <c r="F518" s="84">
        <f>VLOOKUP(A518,'26.1. cuc'!$A$2:$C$2088,3,FALSE)</f>
        <v>0</v>
      </c>
      <c r="G518" s="84">
        <f t="shared" si="11"/>
        <v>0</v>
      </c>
      <c r="H518" s="90"/>
    </row>
    <row r="519" spans="1:8" hidden="1" x14ac:dyDescent="0.3">
      <c r="A519" s="86">
        <v>171090</v>
      </c>
      <c r="B519" s="87" t="s">
        <v>1767</v>
      </c>
      <c r="C519" s="81" t="s">
        <v>1585</v>
      </c>
      <c r="D519" s="88">
        <v>1</v>
      </c>
      <c r="E519" s="88">
        <v>1</v>
      </c>
      <c r="F519" s="84">
        <f>-VLOOKUP(A519,'26.1. cuc'!$A$2:$C$2088,3,FALSE)</f>
        <v>0</v>
      </c>
      <c r="G519" s="84">
        <f t="shared" si="11"/>
        <v>0</v>
      </c>
      <c r="H519" s="90"/>
    </row>
    <row r="520" spans="1:8" hidden="1" x14ac:dyDescent="0.3">
      <c r="A520" s="86">
        <v>171099</v>
      </c>
      <c r="B520" s="87" t="s">
        <v>1768</v>
      </c>
      <c r="C520" s="81" t="s">
        <v>1585</v>
      </c>
      <c r="D520" s="88">
        <v>1</v>
      </c>
      <c r="E520" s="88">
        <v>1</v>
      </c>
      <c r="F520" s="84">
        <f>-VLOOKUP(A520,'26.1. cuc'!$A$2:$C$2088,3,FALSE)</f>
        <v>0</v>
      </c>
      <c r="G520" s="84">
        <f t="shared" si="11"/>
        <v>0</v>
      </c>
      <c r="H520" s="90"/>
    </row>
    <row r="521" spans="1:8" hidden="1" x14ac:dyDescent="0.3">
      <c r="A521" s="86">
        <v>171505</v>
      </c>
      <c r="B521" s="87" t="s">
        <v>1737</v>
      </c>
      <c r="C521" s="81" t="s">
        <v>1585</v>
      </c>
      <c r="D521" s="88">
        <v>1</v>
      </c>
      <c r="E521" s="88">
        <v>1</v>
      </c>
      <c r="F521" s="84">
        <f>VLOOKUP(A521,'26.1. cuc'!$A$2:$C$2088,3,FALSE)</f>
        <v>0</v>
      </c>
      <c r="G521" s="84">
        <f t="shared" si="11"/>
        <v>0</v>
      </c>
      <c r="H521" s="90"/>
    </row>
    <row r="522" spans="1:8" hidden="1" x14ac:dyDescent="0.3">
      <c r="A522" s="86">
        <v>171510</v>
      </c>
      <c r="B522" s="87" t="s">
        <v>1739</v>
      </c>
      <c r="C522" s="81" t="s">
        <v>1585</v>
      </c>
      <c r="D522" s="88">
        <v>1</v>
      </c>
      <c r="E522" s="88">
        <v>1</v>
      </c>
      <c r="F522" s="84">
        <f>VLOOKUP(A522,'26.1. cuc'!$A$2:$C$2088,3,FALSE)</f>
        <v>0</v>
      </c>
      <c r="G522" s="84">
        <f t="shared" si="11"/>
        <v>0</v>
      </c>
      <c r="H522" s="90"/>
    </row>
    <row r="523" spans="1:8" hidden="1" x14ac:dyDescent="0.3">
      <c r="A523" s="86">
        <v>171599</v>
      </c>
      <c r="B523" s="87" t="s">
        <v>1769</v>
      </c>
      <c r="C523" s="81" t="s">
        <v>1585</v>
      </c>
      <c r="D523" s="88">
        <v>1</v>
      </c>
      <c r="E523" s="88">
        <v>1</v>
      </c>
      <c r="F523" s="84">
        <f>-VLOOKUP(A523,'26.1. cuc'!$A$2:$C$2088,3,FALSE)</f>
        <v>0</v>
      </c>
      <c r="G523" s="84">
        <f t="shared" si="11"/>
        <v>0</v>
      </c>
      <c r="H523" s="90"/>
    </row>
    <row r="524" spans="1:8" hidden="1" x14ac:dyDescent="0.3">
      <c r="A524" s="86">
        <v>180500</v>
      </c>
      <c r="B524" s="87" t="s">
        <v>1770</v>
      </c>
      <c r="C524" s="81" t="s">
        <v>1585</v>
      </c>
      <c r="D524" s="88">
        <v>1</v>
      </c>
      <c r="E524" s="88">
        <v>1</v>
      </c>
      <c r="F524" s="84">
        <f>VLOOKUP(A524,'26.1. cuc'!$A$2:$C$2088,3,FALSE)</f>
        <v>0</v>
      </c>
      <c r="G524" s="84">
        <f t="shared" si="11"/>
        <v>0</v>
      </c>
      <c r="H524" s="90"/>
    </row>
    <row r="525" spans="1:8" hidden="1" x14ac:dyDescent="0.3">
      <c r="A525" s="86">
        <v>181000</v>
      </c>
      <c r="B525" s="87" t="s">
        <v>1771</v>
      </c>
      <c r="C525" s="81" t="s">
        <v>1585</v>
      </c>
      <c r="D525" s="88">
        <v>1</v>
      </c>
      <c r="E525" s="88">
        <v>1</v>
      </c>
      <c r="F525" s="84">
        <f>VLOOKUP(A525,'26.1. cuc'!$A$2:$C$2088,3,FALSE)</f>
        <v>0</v>
      </c>
      <c r="G525" s="84">
        <f t="shared" si="11"/>
        <v>0</v>
      </c>
      <c r="H525" s="90"/>
    </row>
    <row r="526" spans="1:8" hidden="1" x14ac:dyDescent="0.3">
      <c r="A526" s="86">
        <v>181500</v>
      </c>
      <c r="B526" s="87" t="s">
        <v>1772</v>
      </c>
      <c r="C526" s="81" t="s">
        <v>1585</v>
      </c>
      <c r="D526" s="88">
        <v>1</v>
      </c>
      <c r="E526" s="88">
        <v>1</v>
      </c>
      <c r="F526" s="84">
        <f>VLOOKUP(A526,'26.1. cuc'!$A$2:$C$2088,3,FALSE)</f>
        <v>0</v>
      </c>
      <c r="G526" s="84">
        <f t="shared" si="11"/>
        <v>0</v>
      </c>
      <c r="H526" s="90"/>
    </row>
    <row r="527" spans="1:8" hidden="1" x14ac:dyDescent="0.3">
      <c r="A527" s="86">
        <v>182100</v>
      </c>
      <c r="B527" s="87" t="s">
        <v>1762</v>
      </c>
      <c r="C527" s="81" t="s">
        <v>1585</v>
      </c>
      <c r="D527" s="88">
        <v>1</v>
      </c>
      <c r="E527" s="88">
        <v>1</v>
      </c>
      <c r="F527" s="84">
        <f>VLOOKUP(A527,'26.1. cuc'!$A$2:$C$2088,3,FALSE)</f>
        <v>0</v>
      </c>
      <c r="G527" s="84">
        <f t="shared" si="11"/>
        <v>0</v>
      </c>
      <c r="H527" s="90"/>
    </row>
    <row r="528" spans="1:8" hidden="1" x14ac:dyDescent="0.3">
      <c r="A528" s="86">
        <v>182500</v>
      </c>
      <c r="B528" s="87" t="s">
        <v>1773</v>
      </c>
      <c r="C528" s="81" t="s">
        <v>1585</v>
      </c>
      <c r="D528" s="88">
        <v>1</v>
      </c>
      <c r="E528" s="88">
        <v>1</v>
      </c>
      <c r="F528" s="84">
        <f>VLOOKUP(A528,'26.1. cuc'!$A$2:$C$2088,3,FALSE)</f>
        <v>0</v>
      </c>
      <c r="G528" s="84">
        <f t="shared" si="11"/>
        <v>0</v>
      </c>
      <c r="H528" s="90"/>
    </row>
    <row r="529" spans="1:8" hidden="1" x14ac:dyDescent="0.3">
      <c r="A529" s="86">
        <v>189900</v>
      </c>
      <c r="B529" s="87" t="s">
        <v>1774</v>
      </c>
      <c r="C529" s="81" t="s">
        <v>1585</v>
      </c>
      <c r="D529" s="88">
        <v>1</v>
      </c>
      <c r="E529" s="88">
        <v>1</v>
      </c>
      <c r="F529" s="84">
        <f>-VLOOKUP(A529,'26.1. cuc'!$A$2:$C$2088,3,FALSE)</f>
        <v>0</v>
      </c>
      <c r="G529" s="84">
        <f t="shared" si="11"/>
        <v>0</v>
      </c>
      <c r="H529" s="90"/>
    </row>
    <row r="530" spans="1:8" hidden="1" x14ac:dyDescent="0.3">
      <c r="A530" s="86">
        <v>190405</v>
      </c>
      <c r="B530" s="87" t="s">
        <v>1775</v>
      </c>
      <c r="C530" s="81" t="s">
        <v>1585</v>
      </c>
      <c r="D530" s="88">
        <v>1</v>
      </c>
      <c r="E530" s="88">
        <v>1</v>
      </c>
      <c r="F530" s="84">
        <f>VLOOKUP(A530,'26.1. cuc'!$A$2:$C$2088,3,FALSE)</f>
        <v>0</v>
      </c>
      <c r="G530" s="84">
        <f t="shared" si="11"/>
        <v>0</v>
      </c>
      <c r="H530" s="90"/>
    </row>
    <row r="531" spans="1:8" hidden="1" x14ac:dyDescent="0.3">
      <c r="A531" s="86">
        <v>190410</v>
      </c>
      <c r="B531" s="87" t="s">
        <v>1776</v>
      </c>
      <c r="C531" s="81" t="s">
        <v>1585</v>
      </c>
      <c r="D531" s="88">
        <v>1</v>
      </c>
      <c r="E531" s="88">
        <v>1</v>
      </c>
      <c r="F531" s="84">
        <f>VLOOKUP(A531,'26.1. cuc'!$A$2:$C$2088,3,FALSE)</f>
        <v>0</v>
      </c>
      <c r="G531" s="84">
        <f t="shared" si="11"/>
        <v>0</v>
      </c>
      <c r="H531" s="90"/>
    </row>
    <row r="532" spans="1:8" hidden="1" x14ac:dyDescent="0.3">
      <c r="A532" s="86">
        <v>190415</v>
      </c>
      <c r="B532" s="87" t="s">
        <v>1777</v>
      </c>
      <c r="C532" s="81" t="s">
        <v>1585</v>
      </c>
      <c r="D532" s="88">
        <v>1</v>
      </c>
      <c r="E532" s="88">
        <v>1</v>
      </c>
      <c r="F532" s="84">
        <f>VLOOKUP(A532,'26.1. cuc'!$A$2:$C$2088,3,FALSE)</f>
        <v>0</v>
      </c>
      <c r="G532" s="84">
        <f t="shared" si="11"/>
        <v>0</v>
      </c>
      <c r="H532" s="90"/>
    </row>
    <row r="533" spans="1:8" hidden="1" x14ac:dyDescent="0.3">
      <c r="A533" s="86">
        <v>190420</v>
      </c>
      <c r="B533" s="87" t="s">
        <v>1778</v>
      </c>
      <c r="C533" s="81" t="s">
        <v>1585</v>
      </c>
      <c r="D533" s="88">
        <v>1</v>
      </c>
      <c r="E533" s="88">
        <v>1</v>
      </c>
      <c r="F533" s="84">
        <f>VLOOKUP(A533,'26.1. cuc'!$A$2:$C$2088,3,FALSE)</f>
        <v>0</v>
      </c>
      <c r="G533" s="84">
        <f t="shared" si="11"/>
        <v>0</v>
      </c>
      <c r="H533" s="90"/>
    </row>
    <row r="534" spans="1:8" hidden="1" x14ac:dyDescent="0.3">
      <c r="A534" s="86">
        <v>190425</v>
      </c>
      <c r="B534" s="87" t="s">
        <v>1779</v>
      </c>
      <c r="C534" s="81" t="s">
        <v>1585</v>
      </c>
      <c r="D534" s="88">
        <v>1</v>
      </c>
      <c r="E534" s="88">
        <v>1</v>
      </c>
      <c r="F534" s="84">
        <f>VLOOKUP(A534,'26.1. cuc'!$A$2:$C$2088,3,FALSE)</f>
        <v>0</v>
      </c>
      <c r="G534" s="84">
        <f t="shared" si="11"/>
        <v>0</v>
      </c>
      <c r="H534" s="90"/>
    </row>
    <row r="535" spans="1:8" hidden="1" x14ac:dyDescent="0.3">
      <c r="A535" s="86">
        <v>190430</v>
      </c>
      <c r="B535" s="87" t="s">
        <v>1780</v>
      </c>
      <c r="C535" s="81" t="s">
        <v>1585</v>
      </c>
      <c r="D535" s="88">
        <v>1</v>
      </c>
      <c r="E535" s="88">
        <v>1</v>
      </c>
      <c r="F535" s="84">
        <f>VLOOKUP(A535,'26.1. cuc'!$A$2:$C$2088,3,FALSE)</f>
        <v>0</v>
      </c>
      <c r="G535" s="84">
        <f t="shared" si="11"/>
        <v>0</v>
      </c>
      <c r="H535" s="90"/>
    </row>
    <row r="536" spans="1:8" hidden="1" x14ac:dyDescent="0.3">
      <c r="A536" s="86">
        <v>190435</v>
      </c>
      <c r="B536" s="87" t="s">
        <v>1781</v>
      </c>
      <c r="C536" s="81" t="s">
        <v>1585</v>
      </c>
      <c r="D536" s="88">
        <v>1</v>
      </c>
      <c r="E536" s="88">
        <v>1</v>
      </c>
      <c r="F536" s="84">
        <f>VLOOKUP(A536,'26.1. cuc'!$A$2:$C$2088,3,FALSE)</f>
        <v>0</v>
      </c>
      <c r="G536" s="84">
        <f t="shared" si="11"/>
        <v>0</v>
      </c>
      <c r="H536" s="90"/>
    </row>
    <row r="537" spans="1:8" hidden="1" x14ac:dyDescent="0.3">
      <c r="A537" s="86">
        <v>190440</v>
      </c>
      <c r="B537" s="87" t="s">
        <v>1782</v>
      </c>
      <c r="C537" s="81" t="s">
        <v>1585</v>
      </c>
      <c r="D537" s="88">
        <v>1</v>
      </c>
      <c r="E537" s="88">
        <v>1</v>
      </c>
      <c r="F537" s="84">
        <f>VLOOKUP(A537,'26.1. cuc'!$A$2:$C$2088,3,FALSE)</f>
        <v>0</v>
      </c>
      <c r="G537" s="84">
        <f t="shared" ref="G537:G571" si="12">IF($G$2="CAYC",+D537*F537,+E537*F537)</f>
        <v>0</v>
      </c>
      <c r="H537" s="90"/>
    </row>
    <row r="538" spans="1:8" hidden="1" x14ac:dyDescent="0.3">
      <c r="A538" s="86">
        <v>190495</v>
      </c>
      <c r="B538" s="87" t="s">
        <v>1783</v>
      </c>
      <c r="C538" s="81" t="s">
        <v>1585</v>
      </c>
      <c r="D538" s="88">
        <v>1</v>
      </c>
      <c r="E538" s="88">
        <v>1</v>
      </c>
      <c r="F538" s="84">
        <f>VLOOKUP(A538,'26.1. cuc'!$A$2:$C$2088,3,FALSE)</f>
        <v>0</v>
      </c>
      <c r="G538" s="84">
        <f t="shared" si="12"/>
        <v>0</v>
      </c>
      <c r="H538" s="90"/>
    </row>
    <row r="539" spans="1:8" hidden="1" x14ac:dyDescent="0.3">
      <c r="A539" s="86">
        <v>190505</v>
      </c>
      <c r="B539" s="87" t="s">
        <v>1784</v>
      </c>
      <c r="C539" s="81" t="s">
        <v>1585</v>
      </c>
      <c r="D539" s="88">
        <v>1</v>
      </c>
      <c r="E539" s="88">
        <v>1</v>
      </c>
      <c r="F539" s="84">
        <f>VLOOKUP(A539,'26.1. cuc'!$A$2:$C$2088,3,FALSE)</f>
        <v>0</v>
      </c>
      <c r="G539" s="84">
        <f t="shared" si="12"/>
        <v>0</v>
      </c>
      <c r="H539" s="90"/>
    </row>
    <row r="540" spans="1:8" hidden="1" x14ac:dyDescent="0.3">
      <c r="A540" s="86">
        <v>190510</v>
      </c>
      <c r="B540" s="87" t="s">
        <v>1785</v>
      </c>
      <c r="C540" s="81" t="s">
        <v>1585</v>
      </c>
      <c r="D540" s="88">
        <v>1</v>
      </c>
      <c r="E540" s="88">
        <v>1</v>
      </c>
      <c r="F540" s="84">
        <f>VLOOKUP(A540,'26.1. cuc'!$A$2:$C$2088,3,FALSE)</f>
        <v>0</v>
      </c>
      <c r="G540" s="84">
        <f t="shared" si="12"/>
        <v>0</v>
      </c>
      <c r="H540" s="90"/>
    </row>
    <row r="541" spans="1:8" hidden="1" x14ac:dyDescent="0.3">
      <c r="A541" s="86">
        <v>190515</v>
      </c>
      <c r="B541" s="87" t="s">
        <v>1786</v>
      </c>
      <c r="C541" s="81" t="s">
        <v>1585</v>
      </c>
      <c r="D541" s="88">
        <v>1</v>
      </c>
      <c r="E541" s="88">
        <v>1</v>
      </c>
      <c r="F541" s="84">
        <f>VLOOKUP(A541,'26.1. cuc'!$A$2:$C$2088,3,FALSE)</f>
        <v>0</v>
      </c>
      <c r="G541" s="84">
        <f t="shared" si="12"/>
        <v>0</v>
      </c>
      <c r="H541" s="90"/>
    </row>
    <row r="542" spans="1:8" hidden="1" x14ac:dyDescent="0.3">
      <c r="A542" s="86">
        <v>190520</v>
      </c>
      <c r="B542" s="87" t="s">
        <v>1729</v>
      </c>
      <c r="C542" s="81" t="s">
        <v>1585</v>
      </c>
      <c r="D542" s="88">
        <v>1</v>
      </c>
      <c r="E542" s="88">
        <v>1</v>
      </c>
      <c r="F542" s="84">
        <f>VLOOKUP(A542,'26.1. cuc'!$A$2:$C$2088,3,FALSE)</f>
        <v>0</v>
      </c>
      <c r="G542" s="84">
        <f t="shared" si="12"/>
        <v>0</v>
      </c>
      <c r="H542" s="90"/>
    </row>
    <row r="543" spans="1:8" hidden="1" x14ac:dyDescent="0.3">
      <c r="A543" s="86">
        <v>190595</v>
      </c>
      <c r="B543" s="87" t="s">
        <v>1787</v>
      </c>
      <c r="C543" s="81" t="s">
        <v>1585</v>
      </c>
      <c r="D543" s="88">
        <v>1</v>
      </c>
      <c r="E543" s="88">
        <v>1</v>
      </c>
      <c r="F543" s="84">
        <f>VLOOKUP(A543,'26.1. cuc'!$A$2:$C$2088,3,FALSE)</f>
        <v>0</v>
      </c>
      <c r="G543" s="84">
        <f t="shared" si="12"/>
        <v>0</v>
      </c>
      <c r="H543" s="90"/>
    </row>
    <row r="544" spans="1:8" hidden="1" x14ac:dyDescent="0.3">
      <c r="A544" s="86">
        <v>191500</v>
      </c>
      <c r="B544" s="87" t="s">
        <v>1788</v>
      </c>
      <c r="C544" s="81" t="s">
        <v>1585</v>
      </c>
      <c r="D544" s="88">
        <v>1</v>
      </c>
      <c r="E544" s="88">
        <v>1</v>
      </c>
      <c r="F544" s="84">
        <f>VLOOKUP(A544,'26.1. cuc'!$A$2:$C$2088,3,FALSE)</f>
        <v>0</v>
      </c>
      <c r="G544" s="84">
        <f t="shared" si="12"/>
        <v>0</v>
      </c>
      <c r="H544" s="90"/>
    </row>
    <row r="545" spans="1:8" hidden="1" x14ac:dyDescent="0.3">
      <c r="A545" s="86">
        <v>192000</v>
      </c>
      <c r="B545" s="87" t="s">
        <v>1789</v>
      </c>
      <c r="C545" s="81" t="s">
        <v>1585</v>
      </c>
      <c r="D545" s="88">
        <v>1</v>
      </c>
      <c r="E545" s="88">
        <v>1</v>
      </c>
      <c r="F545" s="84">
        <f>VLOOKUP(A545,'26.1. cuc'!$A$2:$C$2088,3,FALSE)</f>
        <v>0</v>
      </c>
      <c r="G545" s="84">
        <f t="shared" si="12"/>
        <v>0</v>
      </c>
      <c r="H545" s="90"/>
    </row>
    <row r="546" spans="1:8" hidden="1" x14ac:dyDescent="0.3">
      <c r="A546" s="86">
        <v>193510</v>
      </c>
      <c r="B546" s="87" t="s">
        <v>1790</v>
      </c>
      <c r="C546" s="81" t="s">
        <v>1585</v>
      </c>
      <c r="D546" s="88">
        <v>1</v>
      </c>
      <c r="E546" s="88">
        <v>1</v>
      </c>
      <c r="F546" s="84">
        <f>VLOOKUP(A546,'26.1. cuc'!$A$2:$C$2088,3,FALSE)</f>
        <v>0</v>
      </c>
      <c r="G546" s="84">
        <f t="shared" si="12"/>
        <v>0</v>
      </c>
      <c r="H546" s="90"/>
    </row>
    <row r="547" spans="1:8" hidden="1" x14ac:dyDescent="0.3">
      <c r="A547" s="86">
        <v>193515</v>
      </c>
      <c r="B547" s="87" t="s">
        <v>1791</v>
      </c>
      <c r="C547" s="81" t="s">
        <v>1585</v>
      </c>
      <c r="D547" s="88">
        <v>1</v>
      </c>
      <c r="E547" s="88">
        <v>1</v>
      </c>
      <c r="F547" s="84">
        <f>VLOOKUP(A547,'26.1. cuc'!$A$2:$C$2088,3,FALSE)</f>
        <v>0</v>
      </c>
      <c r="G547" s="84">
        <f t="shared" si="12"/>
        <v>0</v>
      </c>
      <c r="H547" s="90"/>
    </row>
    <row r="548" spans="1:8" hidden="1" x14ac:dyDescent="0.3">
      <c r="A548" s="86">
        <v>193520</v>
      </c>
      <c r="B548" s="87" t="s">
        <v>1792</v>
      </c>
      <c r="C548" s="81" t="s">
        <v>1585</v>
      </c>
      <c r="D548" s="88">
        <v>1</v>
      </c>
      <c r="E548" s="88">
        <v>1</v>
      </c>
      <c r="F548" s="84">
        <f>VLOOKUP(A548,'26.1. cuc'!$A$2:$C$2088,3,FALSE)</f>
        <v>0</v>
      </c>
      <c r="G548" s="84">
        <f t="shared" si="12"/>
        <v>0</v>
      </c>
      <c r="H548" s="90"/>
    </row>
    <row r="549" spans="1:8" hidden="1" x14ac:dyDescent="0.3">
      <c r="A549" s="86">
        <v>193525</v>
      </c>
      <c r="B549" s="87" t="s">
        <v>1793</v>
      </c>
      <c r="C549" s="81" t="s">
        <v>1585</v>
      </c>
      <c r="D549" s="88">
        <v>1</v>
      </c>
      <c r="E549" s="88">
        <v>1</v>
      </c>
      <c r="F549" s="84">
        <f>VLOOKUP(A549,'26.1. cuc'!$A$2:$C$2088,3,FALSE)</f>
        <v>0</v>
      </c>
      <c r="G549" s="84">
        <f t="shared" si="12"/>
        <v>0</v>
      </c>
      <c r="H549" s="90"/>
    </row>
    <row r="550" spans="1:8" hidden="1" x14ac:dyDescent="0.3">
      <c r="A550" s="86">
        <v>193530</v>
      </c>
      <c r="B550" s="87" t="s">
        <v>1794</v>
      </c>
      <c r="C550" s="81" t="s">
        <v>1585</v>
      </c>
      <c r="D550" s="88">
        <v>1</v>
      </c>
      <c r="E550" s="88">
        <v>1</v>
      </c>
      <c r="F550" s="84">
        <f>VLOOKUP(A550,'26.1. cuc'!$A$2:$C$2088,3,FALSE)</f>
        <v>0</v>
      </c>
      <c r="G550" s="84">
        <f t="shared" si="12"/>
        <v>0</v>
      </c>
      <c r="H550" s="90"/>
    </row>
    <row r="551" spans="1:8" hidden="1" x14ac:dyDescent="0.3">
      <c r="A551" s="86">
        <v>193535</v>
      </c>
      <c r="B551" s="87" t="s">
        <v>1795</v>
      </c>
      <c r="C551" s="81" t="s">
        <v>1585</v>
      </c>
      <c r="D551" s="88">
        <v>1</v>
      </c>
      <c r="E551" s="88">
        <v>1</v>
      </c>
      <c r="F551" s="84">
        <f>VLOOKUP(A551,'26.1. cuc'!$A$2:$C$2088,3,FALSE)</f>
        <v>0</v>
      </c>
      <c r="G551" s="84">
        <f t="shared" si="12"/>
        <v>0</v>
      </c>
      <c r="H551" s="90"/>
    </row>
    <row r="552" spans="1:8" hidden="1" x14ac:dyDescent="0.3">
      <c r="A552" s="86">
        <v>194010</v>
      </c>
      <c r="B552" s="87" t="s">
        <v>1790</v>
      </c>
      <c r="C552" s="81" t="s">
        <v>1585</v>
      </c>
      <c r="D552" s="88">
        <v>1</v>
      </c>
      <c r="E552" s="88">
        <v>1</v>
      </c>
      <c r="F552" s="84">
        <f>VLOOKUP(A552,'26.1. cuc'!$A$2:$C$2088,3,FALSE)</f>
        <v>0</v>
      </c>
      <c r="G552" s="84">
        <f t="shared" si="12"/>
        <v>0</v>
      </c>
      <c r="H552" s="90"/>
    </row>
    <row r="553" spans="1:8" hidden="1" x14ac:dyDescent="0.3">
      <c r="A553" s="86">
        <v>194015</v>
      </c>
      <c r="B553" s="87" t="s">
        <v>1791</v>
      </c>
      <c r="C553" s="81" t="s">
        <v>1585</v>
      </c>
      <c r="D553" s="88">
        <v>1</v>
      </c>
      <c r="E553" s="88">
        <v>1</v>
      </c>
      <c r="F553" s="84">
        <f>VLOOKUP(A553,'26.1. cuc'!$A$2:$C$2088,3,FALSE)</f>
        <v>0</v>
      </c>
      <c r="G553" s="84">
        <f t="shared" si="12"/>
        <v>0</v>
      </c>
      <c r="H553" s="90"/>
    </row>
    <row r="554" spans="1:8" hidden="1" x14ac:dyDescent="0.3">
      <c r="A554" s="86">
        <v>194020</v>
      </c>
      <c r="B554" s="87" t="s">
        <v>1792</v>
      </c>
      <c r="C554" s="81" t="s">
        <v>1585</v>
      </c>
      <c r="D554" s="88">
        <v>1</v>
      </c>
      <c r="E554" s="88">
        <v>1</v>
      </c>
      <c r="F554" s="84">
        <f>VLOOKUP(A554,'26.1. cuc'!$A$2:$C$2088,3,FALSE)</f>
        <v>0</v>
      </c>
      <c r="G554" s="84">
        <f t="shared" si="12"/>
        <v>0</v>
      </c>
      <c r="H554" s="90"/>
    </row>
    <row r="555" spans="1:8" hidden="1" x14ac:dyDescent="0.3">
      <c r="A555" s="86">
        <v>194025</v>
      </c>
      <c r="B555" s="87" t="s">
        <v>1793</v>
      </c>
      <c r="C555" s="81" t="s">
        <v>1585</v>
      </c>
      <c r="D555" s="88">
        <v>1</v>
      </c>
      <c r="E555" s="88">
        <v>1</v>
      </c>
      <c r="F555" s="84">
        <f>VLOOKUP(A555,'26.1. cuc'!$A$2:$C$2088,3,FALSE)</f>
        <v>0</v>
      </c>
      <c r="G555" s="84">
        <f t="shared" si="12"/>
        <v>0</v>
      </c>
      <c r="H555" s="90"/>
    </row>
    <row r="556" spans="1:8" hidden="1" x14ac:dyDescent="0.3">
      <c r="A556" s="86">
        <v>194030</v>
      </c>
      <c r="B556" s="87" t="s">
        <v>1794</v>
      </c>
      <c r="C556" s="81" t="s">
        <v>1585</v>
      </c>
      <c r="D556" s="88">
        <v>1</v>
      </c>
      <c r="E556" s="88">
        <v>1</v>
      </c>
      <c r="F556" s="84">
        <f>VLOOKUP(A556,'26.1. cuc'!$A$2:$C$2088,3,FALSE)</f>
        <v>0</v>
      </c>
      <c r="G556" s="84">
        <f t="shared" si="12"/>
        <v>0</v>
      </c>
      <c r="H556" s="90"/>
    </row>
    <row r="557" spans="1:8" hidden="1" x14ac:dyDescent="0.3">
      <c r="A557" s="86">
        <v>194035</v>
      </c>
      <c r="B557" s="87" t="s">
        <v>1795</v>
      </c>
      <c r="C557" s="81" t="s">
        <v>1585</v>
      </c>
      <c r="D557" s="88">
        <v>1</v>
      </c>
      <c r="E557" s="88">
        <v>1</v>
      </c>
      <c r="F557" s="84">
        <f>VLOOKUP(A557,'26.1. cuc'!$A$2:$C$2088,3,FALSE)</f>
        <v>0</v>
      </c>
      <c r="G557" s="84">
        <f t="shared" si="12"/>
        <v>0</v>
      </c>
      <c r="H557" s="90"/>
    </row>
    <row r="558" spans="1:8" hidden="1" x14ac:dyDescent="0.3">
      <c r="A558" s="86">
        <v>194510</v>
      </c>
      <c r="B558" s="87" t="s">
        <v>1790</v>
      </c>
      <c r="C558" s="81" t="s">
        <v>1585</v>
      </c>
      <c r="D558" s="88">
        <v>1</v>
      </c>
      <c r="E558" s="88">
        <v>1</v>
      </c>
      <c r="F558" s="84">
        <f>VLOOKUP(A558,'26.1. cuc'!$A$2:$C$2088,3,FALSE)</f>
        <v>0</v>
      </c>
      <c r="G558" s="84">
        <f t="shared" si="12"/>
        <v>0</v>
      </c>
      <c r="H558" s="90"/>
    </row>
    <row r="559" spans="1:8" hidden="1" x14ac:dyDescent="0.3">
      <c r="A559" s="86">
        <v>194515</v>
      </c>
      <c r="B559" s="87" t="s">
        <v>1791</v>
      </c>
      <c r="C559" s="81" t="s">
        <v>1585</v>
      </c>
      <c r="D559" s="88">
        <v>1</v>
      </c>
      <c r="E559" s="88">
        <v>1</v>
      </c>
      <c r="F559" s="84">
        <f>VLOOKUP(A559,'26.1. cuc'!$A$2:$C$2088,3,FALSE)</f>
        <v>0</v>
      </c>
      <c r="G559" s="84">
        <f t="shared" si="12"/>
        <v>0</v>
      </c>
      <c r="H559" s="90"/>
    </row>
    <row r="560" spans="1:8" hidden="1" x14ac:dyDescent="0.3">
      <c r="A560" s="86">
        <v>194520</v>
      </c>
      <c r="B560" s="87" t="s">
        <v>1792</v>
      </c>
      <c r="C560" s="81" t="s">
        <v>1585</v>
      </c>
      <c r="D560" s="88">
        <v>1</v>
      </c>
      <c r="E560" s="88">
        <v>1</v>
      </c>
      <c r="F560" s="84">
        <f>VLOOKUP(A560,'26.1. cuc'!$A$2:$C$2088,3,FALSE)</f>
        <v>0</v>
      </c>
      <c r="G560" s="84">
        <f t="shared" si="12"/>
        <v>0</v>
      </c>
      <c r="H560" s="90"/>
    </row>
    <row r="561" spans="1:8" hidden="1" x14ac:dyDescent="0.3">
      <c r="A561" s="86">
        <v>194525</v>
      </c>
      <c r="B561" s="87" t="s">
        <v>1793</v>
      </c>
      <c r="C561" s="81" t="s">
        <v>1585</v>
      </c>
      <c r="D561" s="88">
        <v>1</v>
      </c>
      <c r="E561" s="88">
        <v>1</v>
      </c>
      <c r="F561" s="84">
        <f>VLOOKUP(A561,'26.1. cuc'!$A$2:$C$2088,3,FALSE)</f>
        <v>0</v>
      </c>
      <c r="G561" s="84">
        <f t="shared" si="12"/>
        <v>0</v>
      </c>
      <c r="H561" s="90"/>
    </row>
    <row r="562" spans="1:8" hidden="1" x14ac:dyDescent="0.3">
      <c r="A562" s="86">
        <v>194530</v>
      </c>
      <c r="B562" s="87" t="s">
        <v>1794</v>
      </c>
      <c r="C562" s="81" t="s">
        <v>1585</v>
      </c>
      <c r="D562" s="88">
        <v>1</v>
      </c>
      <c r="E562" s="88">
        <v>1</v>
      </c>
      <c r="F562" s="84">
        <f>VLOOKUP(A562,'26.1. cuc'!$A$2:$C$2088,3,FALSE)</f>
        <v>0</v>
      </c>
      <c r="G562" s="84">
        <f t="shared" si="12"/>
        <v>0</v>
      </c>
      <c r="H562" s="90"/>
    </row>
    <row r="563" spans="1:8" hidden="1" x14ac:dyDescent="0.3">
      <c r="A563" s="86">
        <v>194535</v>
      </c>
      <c r="B563" s="87" t="s">
        <v>1795</v>
      </c>
      <c r="C563" s="81" t="s">
        <v>1585</v>
      </c>
      <c r="D563" s="88">
        <v>1</v>
      </c>
      <c r="E563" s="88">
        <v>1</v>
      </c>
      <c r="F563" s="84">
        <f>VLOOKUP(A563,'26.1. cuc'!$A$2:$C$2088,3,FALSE)</f>
        <v>0</v>
      </c>
      <c r="G563" s="84">
        <f t="shared" si="12"/>
        <v>0</v>
      </c>
      <c r="H563" s="90"/>
    </row>
    <row r="564" spans="1:8" hidden="1" x14ac:dyDescent="0.3">
      <c r="A564" s="86">
        <v>195000</v>
      </c>
      <c r="B564" s="87" t="s">
        <v>1796</v>
      </c>
      <c r="C564" s="81" t="s">
        <v>1585</v>
      </c>
      <c r="D564" s="88">
        <v>1</v>
      </c>
      <c r="E564" s="88">
        <v>1</v>
      </c>
      <c r="F564" s="84">
        <f>VLOOKUP(A564,'26.1. cuc'!$A$2:$C$2088,3,FALSE)</f>
        <v>0</v>
      </c>
      <c r="G564" s="84">
        <f t="shared" si="12"/>
        <v>0</v>
      </c>
      <c r="H564" s="90"/>
    </row>
    <row r="565" spans="1:8" hidden="1" x14ac:dyDescent="0.3">
      <c r="A565" s="86">
        <v>195005</v>
      </c>
      <c r="B565" s="87" t="s">
        <v>1797</v>
      </c>
      <c r="C565" s="81" t="s">
        <v>1585</v>
      </c>
      <c r="D565" s="88">
        <v>1</v>
      </c>
      <c r="E565" s="88">
        <v>1</v>
      </c>
      <c r="F565" s="84">
        <f>VLOOKUP(A565,'26.1. cuc'!$A$2:$C$2088,3,FALSE)</f>
        <v>0</v>
      </c>
      <c r="G565" s="84">
        <f t="shared" si="12"/>
        <v>0</v>
      </c>
      <c r="H565" s="90"/>
    </row>
    <row r="566" spans="1:8" hidden="1" x14ac:dyDescent="0.3">
      <c r="A566" s="86">
        <v>195010</v>
      </c>
      <c r="B566" s="87" t="s">
        <v>1798</v>
      </c>
      <c r="C566" s="81" t="s">
        <v>1585</v>
      </c>
      <c r="D566" s="88">
        <v>1</v>
      </c>
      <c r="E566" s="88">
        <v>1</v>
      </c>
      <c r="F566" s="84">
        <f>VLOOKUP(A566,'26.1. cuc'!$A$2:$C$2088,3,FALSE)</f>
        <v>0</v>
      </c>
      <c r="G566" s="84">
        <f t="shared" si="12"/>
        <v>0</v>
      </c>
      <c r="H566" s="90"/>
    </row>
    <row r="567" spans="1:8" hidden="1" x14ac:dyDescent="0.3">
      <c r="A567" s="86">
        <v>195015</v>
      </c>
      <c r="B567" s="87" t="s">
        <v>1799</v>
      </c>
      <c r="C567" s="81" t="s">
        <v>1585</v>
      </c>
      <c r="D567" s="88">
        <v>1</v>
      </c>
      <c r="E567" s="88">
        <v>1</v>
      </c>
      <c r="F567" s="84">
        <f>VLOOKUP(A567,'26.1. cuc'!$A$2:$C$2088,3,FALSE)</f>
        <v>0</v>
      </c>
      <c r="G567" s="84">
        <f t="shared" si="12"/>
        <v>0</v>
      </c>
      <c r="H567" s="90"/>
    </row>
    <row r="568" spans="1:8" hidden="1" x14ac:dyDescent="0.3">
      <c r="A568" s="86">
        <v>195095</v>
      </c>
      <c r="B568" s="87" t="s">
        <v>1800</v>
      </c>
      <c r="C568" s="81" t="s">
        <v>1585</v>
      </c>
      <c r="D568" s="88">
        <v>-1</v>
      </c>
      <c r="E568" s="88">
        <v>1</v>
      </c>
      <c r="F568" s="84">
        <f>-VLOOKUP(A568,'26.1. cuc'!$A$2:$C$2088,3,FALSE)</f>
        <v>0</v>
      </c>
      <c r="G568" s="84">
        <f t="shared" si="12"/>
        <v>0</v>
      </c>
      <c r="H568" s="90"/>
    </row>
    <row r="569" spans="1:8" hidden="1" x14ac:dyDescent="0.3">
      <c r="A569" s="86">
        <v>195099</v>
      </c>
      <c r="B569" s="87" t="s">
        <v>1801</v>
      </c>
      <c r="C569" s="81" t="s">
        <v>1585</v>
      </c>
      <c r="D569" s="88">
        <v>-1</v>
      </c>
      <c r="E569" s="88">
        <v>1</v>
      </c>
      <c r="F569" s="84">
        <f>-VLOOKUP(A569,'26.1. cuc'!$A$2:$C$2088,3,FALSE)</f>
        <v>0</v>
      </c>
      <c r="G569" s="84">
        <f t="shared" si="12"/>
        <v>0</v>
      </c>
      <c r="H569" s="90"/>
    </row>
    <row r="570" spans="1:8" hidden="1" x14ac:dyDescent="0.3">
      <c r="A570" s="86">
        <v>911500</v>
      </c>
      <c r="B570" s="87" t="s">
        <v>1802</v>
      </c>
      <c r="C570" s="81" t="s">
        <v>1585</v>
      </c>
      <c r="D570" s="88">
        <v>1</v>
      </c>
      <c r="E570" s="88">
        <v>1</v>
      </c>
      <c r="F570" s="84">
        <f>VLOOKUP(A570,'26.1. cuc'!$A$2:$C$2088,3,FALSE)</f>
        <v>0</v>
      </c>
      <c r="G570" s="84">
        <f t="shared" si="12"/>
        <v>0</v>
      </c>
      <c r="H570" s="90"/>
    </row>
    <row r="571" spans="1:8" hidden="1" x14ac:dyDescent="0.3">
      <c r="A571" s="86">
        <v>913000</v>
      </c>
      <c r="B571" s="87" t="s">
        <v>1803</v>
      </c>
      <c r="C571" s="81" t="s">
        <v>1585</v>
      </c>
      <c r="D571" s="88">
        <v>1</v>
      </c>
      <c r="E571" s="88">
        <v>1</v>
      </c>
      <c r="F571" s="84">
        <f>VLOOKUP(A571,'26.1. cuc'!$A$2:$C$2088,3,FALSE)</f>
        <v>0</v>
      </c>
      <c r="G571" s="84">
        <f t="shared" si="12"/>
        <v>0</v>
      </c>
      <c r="H571" s="90"/>
    </row>
    <row r="573" spans="1:8" x14ac:dyDescent="0.3">
      <c r="G573" s="95"/>
    </row>
  </sheetData>
  <autoFilter ref="A3:H571" xr:uid="{8B2AB218-D1A4-446F-A9BE-1555E1AC9A84}">
    <filterColumn colId="5">
      <filters>
        <filter val="$1.050.143.325"/>
        <filter val="$1.249.039.773"/>
        <filter val="$1.645.607.542"/>
        <filter val="$1.724.631"/>
        <filter val="-$118.004.176"/>
        <filter val="$120.551.152"/>
        <filter val="$128.745.433"/>
        <filter val="-$128.745.433"/>
        <filter val="$14.536.419"/>
        <filter val="$171.113.072"/>
        <filter val="$18.925.298"/>
        <filter val="-$18.925.298"/>
        <filter val="-$183.994.499"/>
        <filter val="$19.289.101.163"/>
        <filter val="-$2.149.137.035"/>
        <filter val="$2.280.343.149"/>
        <filter val="$202.906.452"/>
        <filter val="$204.233.467.267"/>
        <filter val="$264.364.595"/>
        <filter val="-$3.495.600"/>
        <filter val="$34.498.579"/>
        <filter val="-$34.498.579"/>
        <filter val="$38.840.032"/>
        <filter val="$4.799.628.600"/>
        <filter val="-$5.168.913.578"/>
        <filter val="$5.557.402"/>
        <filter val="$510.205.878"/>
        <filter val="$6.159.676.710"/>
        <filter val="$7.172.553.566"/>
        <filter val="$766.382.493"/>
        <filter val="$870.000.000"/>
        <filter val="$901.385.210"/>
        <filter val="-$916.892.956"/>
      </filters>
    </filterColumn>
  </autoFilter>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6"/>
  <sheetViews>
    <sheetView showGridLines="0" zoomScale="170" zoomScaleNormal="170" workbookViewId="0">
      <pane xSplit="1" ySplit="1" topLeftCell="B18"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3"/>
  <cols>
    <col min="1" max="1" width="7" style="107" bestFit="1" customWidth="1"/>
    <col min="2" max="2" width="32.109375" style="94" customWidth="1"/>
    <col min="3" max="3" width="5.77734375" style="56" bestFit="1" customWidth="1"/>
    <col min="4" max="4" width="7.21875" style="56" bestFit="1" customWidth="1"/>
    <col min="5" max="6" width="13" style="56" bestFit="1" customWidth="1"/>
    <col min="7" max="7" width="38.6640625" style="108" customWidth="1"/>
    <col min="8" max="16384" width="11.5546875" style="56"/>
  </cols>
  <sheetData>
    <row r="1" spans="1:7" x14ac:dyDescent="0.3">
      <c r="A1" s="96" t="s">
        <v>1509</v>
      </c>
      <c r="B1" s="96" t="s">
        <v>1403</v>
      </c>
      <c r="C1" s="96" t="s">
        <v>1511</v>
      </c>
      <c r="D1" s="96" t="s">
        <v>1804</v>
      </c>
      <c r="E1" s="96" t="s">
        <v>1513</v>
      </c>
      <c r="F1" s="96" t="s">
        <v>1805</v>
      </c>
      <c r="G1" s="97" t="s">
        <v>1515</v>
      </c>
    </row>
    <row r="2" spans="1:7" ht="18" x14ac:dyDescent="0.3">
      <c r="A2" s="385" t="s">
        <v>1806</v>
      </c>
      <c r="B2" s="385"/>
      <c r="C2" s="385"/>
      <c r="D2" s="385"/>
      <c r="E2" s="385"/>
      <c r="F2" s="385"/>
      <c r="G2" s="385"/>
    </row>
    <row r="3" spans="1:7" x14ac:dyDescent="0.3">
      <c r="A3" s="86">
        <v>311010</v>
      </c>
      <c r="B3" s="80" t="s">
        <v>1807</v>
      </c>
      <c r="C3" s="82">
        <v>1</v>
      </c>
      <c r="D3" s="82">
        <v>1</v>
      </c>
      <c r="E3" s="98">
        <f>VLOOKUP(A3,'26.1. cuc'!$A$2:$C$2088,3,FALSE)</f>
        <v>19134402316</v>
      </c>
      <c r="F3" s="98">
        <f>IF('26.2. PONDERACION'!$G$2="CAYC",+E3*C3,E3*D3)</f>
        <v>19134402316</v>
      </c>
      <c r="G3" s="99" t="s">
        <v>1808</v>
      </c>
    </row>
    <row r="4" spans="1:7" hidden="1" x14ac:dyDescent="0.3">
      <c r="A4" s="79">
        <v>311505</v>
      </c>
      <c r="B4" s="80" t="s">
        <v>1809</v>
      </c>
      <c r="C4" s="82">
        <v>0</v>
      </c>
      <c r="D4" s="82">
        <v>0</v>
      </c>
      <c r="E4" s="98">
        <f>VLOOKUP(A4,'26.1. cuc'!$A$2:$C$2088,3,FALSE)</f>
        <v>0</v>
      </c>
      <c r="F4" s="98">
        <f>IF('26.2. PONDERACION'!$G$2="CAYC",+E4*C4,E4*D4)</f>
        <v>0</v>
      </c>
      <c r="G4" s="100"/>
    </row>
    <row r="5" spans="1:7" hidden="1" x14ac:dyDescent="0.3">
      <c r="A5" s="79">
        <v>311510</v>
      </c>
      <c r="B5" s="80" t="s">
        <v>1810</v>
      </c>
      <c r="C5" s="82">
        <v>0</v>
      </c>
      <c r="D5" s="82">
        <v>0</v>
      </c>
      <c r="E5" s="98">
        <f>VLOOKUP(A5,'26.1. cuc'!$A$2:$C$2088,3,FALSE)</f>
        <v>0</v>
      </c>
      <c r="F5" s="98">
        <f>IF('26.2. PONDERACION'!$G$2="CAYC",+E5*C5,E5*D5)</f>
        <v>0</v>
      </c>
      <c r="G5" s="100"/>
    </row>
    <row r="6" spans="1:7" hidden="1" x14ac:dyDescent="0.3">
      <c r="A6" s="79">
        <v>312000</v>
      </c>
      <c r="B6" s="80" t="s">
        <v>1811</v>
      </c>
      <c r="C6" s="82">
        <v>1</v>
      </c>
      <c r="D6" s="82">
        <v>0</v>
      </c>
      <c r="E6" s="98">
        <f>VLOOKUP(A6,'26.1. cuc'!$A$2:$C$2088,3,FALSE)</f>
        <v>0</v>
      </c>
      <c r="F6" s="98">
        <f>IF('26.2. PONDERACION'!$G$2="CAYC",+E6*C6,E6*D6)</f>
        <v>0</v>
      </c>
      <c r="G6" s="100"/>
    </row>
    <row r="7" spans="1:7" x14ac:dyDescent="0.3">
      <c r="A7" s="79">
        <v>320500</v>
      </c>
      <c r="B7" s="80" t="s">
        <v>1812</v>
      </c>
      <c r="C7" s="82">
        <v>1</v>
      </c>
      <c r="D7" s="82">
        <v>1</v>
      </c>
      <c r="E7" s="98">
        <f>VLOOKUP(A7,'26.1. cuc'!$A$2:$C$2088,3,FALSE)</f>
        <v>28458877352.970001</v>
      </c>
      <c r="F7" s="98">
        <f>IF('26.2. PONDERACION'!$G$2="CAYC",+E7*C7,E7*D7)</f>
        <v>28458877352.970001</v>
      </c>
      <c r="G7" s="99"/>
    </row>
    <row r="8" spans="1:7" hidden="1" x14ac:dyDescent="0.3">
      <c r="A8" s="79">
        <v>321000</v>
      </c>
      <c r="B8" s="80" t="s">
        <v>1813</v>
      </c>
      <c r="C8" s="82">
        <v>1</v>
      </c>
      <c r="D8" s="82">
        <v>1</v>
      </c>
      <c r="E8" s="98">
        <f>VLOOKUP(A8,'26.1. cuc'!$A$2:$C$2088,3,FALSE)</f>
        <v>0</v>
      </c>
      <c r="F8" s="98">
        <f>IF('26.2. PONDERACION'!$G$2="CAYC",+E8*C8,E8*D8)</f>
        <v>0</v>
      </c>
      <c r="G8" s="99"/>
    </row>
    <row r="9" spans="1:7" hidden="1" x14ac:dyDescent="0.3">
      <c r="A9" s="79">
        <v>321500</v>
      </c>
      <c r="B9" s="80" t="s">
        <v>1814</v>
      </c>
      <c r="C9" s="82">
        <v>1</v>
      </c>
      <c r="D9" s="82">
        <v>1</v>
      </c>
      <c r="E9" s="98">
        <f>VLOOKUP(A9,'26.1. cuc'!$A$2:$C$2088,3,FALSE)</f>
        <v>0</v>
      </c>
      <c r="F9" s="98">
        <f>IF('26.2. PONDERACION'!$G$2="CAYC",+E9*C9,E9*D9)</f>
        <v>0</v>
      </c>
      <c r="G9" s="99"/>
    </row>
    <row r="10" spans="1:7" hidden="1" x14ac:dyDescent="0.3">
      <c r="A10" s="79">
        <v>322000</v>
      </c>
      <c r="B10" s="80" t="s">
        <v>1815</v>
      </c>
      <c r="C10" s="82">
        <v>1</v>
      </c>
      <c r="D10" s="82">
        <v>1</v>
      </c>
      <c r="E10" s="98">
        <f>VLOOKUP(A10,'26.1. cuc'!$A$2:$C$2088,3,FALSE)</f>
        <v>0</v>
      </c>
      <c r="F10" s="98">
        <f>IF('26.2. PONDERACION'!$G$2="CAYC",+E10*C10,E10*D10)</f>
        <v>0</v>
      </c>
      <c r="G10" s="99"/>
    </row>
    <row r="11" spans="1:7" hidden="1" x14ac:dyDescent="0.3">
      <c r="A11" s="79">
        <v>322500</v>
      </c>
      <c r="B11" s="80" t="s">
        <v>1816</v>
      </c>
      <c r="C11" s="82">
        <v>1</v>
      </c>
      <c r="D11" s="82">
        <v>1</v>
      </c>
      <c r="E11" s="98">
        <f>VLOOKUP(A11,'26.1. cuc'!$A$2:$C$2088,3,FALSE)</f>
        <v>0</v>
      </c>
      <c r="F11" s="98">
        <f>IF('26.2. PONDERACION'!$G$2="CAYC",+E11*C11,E11*D11)</f>
        <v>0</v>
      </c>
      <c r="G11" s="99"/>
    </row>
    <row r="12" spans="1:7" hidden="1" x14ac:dyDescent="0.3">
      <c r="A12" s="79">
        <v>323000</v>
      </c>
      <c r="B12" s="80" t="s">
        <v>1817</v>
      </c>
      <c r="C12" s="82">
        <v>0</v>
      </c>
      <c r="D12" s="82">
        <v>0</v>
      </c>
      <c r="E12" s="98">
        <f>VLOOKUP(A12,'26.1. cuc'!$A$2:$C$2088,3,FALSE)</f>
        <v>0</v>
      </c>
      <c r="F12" s="98">
        <f>IF('26.2. PONDERACION'!$G$2="CAYC",+E12*C12,E12*D12)</f>
        <v>0</v>
      </c>
      <c r="G12" s="100"/>
    </row>
    <row r="13" spans="1:7" hidden="1" x14ac:dyDescent="0.3">
      <c r="A13" s="86">
        <v>323500</v>
      </c>
      <c r="B13" s="87" t="s">
        <v>1818</v>
      </c>
      <c r="C13" s="88">
        <v>0</v>
      </c>
      <c r="D13" s="88">
        <v>0</v>
      </c>
      <c r="E13" s="98">
        <f>VLOOKUP(A13,'26.1. cuc'!$A$2:$C$2088,3,FALSE)</f>
        <v>0</v>
      </c>
      <c r="F13" s="98">
        <f>IF('26.2. PONDERACION'!$G$2="CAYC",+E13*C13,E13*D13)</f>
        <v>0</v>
      </c>
      <c r="G13" s="100"/>
    </row>
    <row r="14" spans="1:7" hidden="1" x14ac:dyDescent="0.3">
      <c r="A14" s="79">
        <v>328000</v>
      </c>
      <c r="B14" s="80" t="s">
        <v>1819</v>
      </c>
      <c r="C14" s="82">
        <v>1</v>
      </c>
      <c r="D14" s="82">
        <v>1</v>
      </c>
      <c r="E14" s="98">
        <f>VLOOKUP(A14,'26.1. cuc'!$A$2:$C$2088,3,FALSE)</f>
        <v>0</v>
      </c>
      <c r="F14" s="98">
        <f>IF('26.2. PONDERACION'!$G$2="CAYC",+E14*C14,E14*D14)</f>
        <v>0</v>
      </c>
      <c r="G14" s="99"/>
    </row>
    <row r="15" spans="1:7" hidden="1" x14ac:dyDescent="0.3">
      <c r="A15" s="79">
        <v>330500</v>
      </c>
      <c r="B15" s="80" t="s">
        <v>1820</v>
      </c>
      <c r="C15" s="82">
        <v>1</v>
      </c>
      <c r="D15" s="82">
        <v>1</v>
      </c>
      <c r="E15" s="98">
        <f>VLOOKUP(A15,'26.1. cuc'!$A$2:$C$2088,3,FALSE)</f>
        <v>0</v>
      </c>
      <c r="F15" s="98">
        <f>IF('26.2. PONDERACION'!$G$2="CAYC",+E15*C15,E15*D15)</f>
        <v>0</v>
      </c>
      <c r="G15" s="99"/>
    </row>
    <row r="16" spans="1:7" hidden="1" x14ac:dyDescent="0.3">
      <c r="A16" s="79">
        <v>331000</v>
      </c>
      <c r="B16" s="80" t="s">
        <v>1821</v>
      </c>
      <c r="C16" s="82">
        <v>1</v>
      </c>
      <c r="D16" s="82">
        <v>1</v>
      </c>
      <c r="E16" s="98">
        <f>VLOOKUP(A16,'26.1. cuc'!$A$2:$C$2088,3,FALSE)</f>
        <v>0</v>
      </c>
      <c r="F16" s="98">
        <f>IF('26.2. PONDERACION'!$G$2="CAYC",+E16*C16,E16*D16)</f>
        <v>0</v>
      </c>
      <c r="G16" s="99"/>
    </row>
    <row r="17" spans="1:7" hidden="1" x14ac:dyDescent="0.3">
      <c r="A17" s="79">
        <v>332000</v>
      </c>
      <c r="B17" s="80" t="s">
        <v>1822</v>
      </c>
      <c r="C17" s="82">
        <v>1</v>
      </c>
      <c r="D17" s="82">
        <v>1</v>
      </c>
      <c r="E17" s="98">
        <f>VLOOKUP(A17,'26.1. cuc'!$A$2:$C$2088,3,FALSE)</f>
        <v>0</v>
      </c>
      <c r="F17" s="98">
        <f>IF('26.2. PONDERACION'!$G$2="CAYC",+E17*C17,E17*D17)</f>
        <v>0</v>
      </c>
      <c r="G17" s="99"/>
    </row>
    <row r="18" spans="1:7" x14ac:dyDescent="0.3">
      <c r="A18" s="79">
        <v>332500</v>
      </c>
      <c r="B18" s="80" t="s">
        <v>1823</v>
      </c>
      <c r="C18" s="82">
        <v>1</v>
      </c>
      <c r="D18" s="82">
        <v>1</v>
      </c>
      <c r="E18" s="98">
        <f>VLOOKUP(A18,'26.1. cuc'!$A$2:$C$2088,3,FALSE)</f>
        <v>929760666.95000005</v>
      </c>
      <c r="F18" s="98">
        <f>IF('26.2. PONDERACION'!$G$2="CAYC",+E18*C18,E18*D18)</f>
        <v>929760666.95000005</v>
      </c>
      <c r="G18" s="99"/>
    </row>
    <row r="19" spans="1:7" hidden="1" x14ac:dyDescent="0.3">
      <c r="A19" s="79">
        <v>333000</v>
      </c>
      <c r="B19" s="80" t="s">
        <v>1824</v>
      </c>
      <c r="C19" s="82">
        <v>1</v>
      </c>
      <c r="D19" s="82">
        <v>1</v>
      </c>
      <c r="E19" s="98">
        <f>VLOOKUP(A19,'26.1. cuc'!$A$2:$C$2088,3,FALSE)</f>
        <v>0</v>
      </c>
      <c r="F19" s="98">
        <f>IF('26.2. PONDERACION'!$G$2="CAYC",+E19*C19,E19*D19)</f>
        <v>0</v>
      </c>
      <c r="G19" s="99"/>
    </row>
    <row r="20" spans="1:7" hidden="1" x14ac:dyDescent="0.3">
      <c r="A20" s="79">
        <v>333500</v>
      </c>
      <c r="B20" s="80" t="s">
        <v>1825</v>
      </c>
      <c r="C20" s="82">
        <v>1</v>
      </c>
      <c r="D20" s="82">
        <v>1</v>
      </c>
      <c r="E20" s="98">
        <f>VLOOKUP(A20,'26.1. cuc'!$A$2:$C$2088,3,FALSE)</f>
        <v>0</v>
      </c>
      <c r="F20" s="98">
        <f>IF('26.2. PONDERACION'!$G$2="CAYC",+E20*C20,E20*D20)</f>
        <v>0</v>
      </c>
      <c r="G20" s="99"/>
    </row>
    <row r="21" spans="1:7" hidden="1" x14ac:dyDescent="0.3">
      <c r="A21" s="79">
        <v>334000</v>
      </c>
      <c r="B21" s="80" t="s">
        <v>1826</v>
      </c>
      <c r="C21" s="82">
        <v>0</v>
      </c>
      <c r="D21" s="82">
        <v>1</v>
      </c>
      <c r="E21" s="98">
        <f>VLOOKUP(A21,'26.1. cuc'!$A$2:$C$2088,3,FALSE)</f>
        <v>0</v>
      </c>
      <c r="F21" s="98">
        <f>IF('26.2. PONDERACION'!$G$2="CAYC",+E21*C21,E21*D21)</f>
        <v>0</v>
      </c>
      <c r="G21" s="100"/>
    </row>
    <row r="22" spans="1:7" x14ac:dyDescent="0.3">
      <c r="A22" s="79">
        <v>339500</v>
      </c>
      <c r="B22" s="80" t="s">
        <v>1827</v>
      </c>
      <c r="C22" s="82">
        <v>1</v>
      </c>
      <c r="D22" s="82">
        <v>1</v>
      </c>
      <c r="E22" s="98">
        <f>VLOOKUP(A22,'26.1. cuc'!$A$2:$C$2088,3,FALSE)</f>
        <v>801473646.49000001</v>
      </c>
      <c r="F22" s="98">
        <f>IF('26.2. PONDERACION'!$G$2="CAYC",+E22*C22,E22*D22)</f>
        <v>801473646.49000001</v>
      </c>
      <c r="G22" s="99"/>
    </row>
    <row r="23" spans="1:7" hidden="1" x14ac:dyDescent="0.3">
      <c r="A23" s="79">
        <v>340500</v>
      </c>
      <c r="B23" s="80" t="s">
        <v>1828</v>
      </c>
      <c r="C23" s="82">
        <v>1</v>
      </c>
      <c r="D23" s="82">
        <v>1</v>
      </c>
      <c r="E23" s="98">
        <f>VLOOKUP(A23,'26.1. cuc'!$A$2:$C$2088,3,FALSE)</f>
        <v>0</v>
      </c>
      <c r="F23" s="98">
        <f>IF('26.2. PONDERACION'!$G$2="CAYC",+E23*C23,E23*D23)</f>
        <v>0</v>
      </c>
      <c r="G23" s="99"/>
    </row>
    <row r="24" spans="1:7" ht="18" x14ac:dyDescent="0.3">
      <c r="A24" s="385" t="s">
        <v>1829</v>
      </c>
      <c r="B24" s="385"/>
      <c r="C24" s="385"/>
      <c r="D24" s="385"/>
      <c r="E24" s="385"/>
      <c r="F24" s="385"/>
      <c r="G24" s="385"/>
    </row>
    <row r="25" spans="1:7" hidden="1" x14ac:dyDescent="0.3">
      <c r="A25" s="86">
        <v>121801</v>
      </c>
      <c r="B25" s="87" t="s">
        <v>1587</v>
      </c>
      <c r="C25" s="82">
        <v>1</v>
      </c>
      <c r="D25" s="82">
        <v>1</v>
      </c>
      <c r="E25" s="98">
        <f>VLOOKUP(A25,'26.1. cuc'!$A$2:$C$2088,3,FALSE)</f>
        <v>0</v>
      </c>
      <c r="F25" s="98">
        <f>IF('26.2. PONDERACION'!$G$2="CAYC",+E25*C25,E25*D25)</f>
        <v>0</v>
      </c>
      <c r="G25" s="386" t="s">
        <v>1830</v>
      </c>
    </row>
    <row r="26" spans="1:7" hidden="1" x14ac:dyDescent="0.3">
      <c r="A26" s="86">
        <v>121802</v>
      </c>
      <c r="B26" s="87" t="s">
        <v>1588</v>
      </c>
      <c r="C26" s="82">
        <v>1</v>
      </c>
      <c r="D26" s="82">
        <v>1</v>
      </c>
      <c r="E26" s="98">
        <f>VLOOKUP(A26,'26.1. cuc'!$A$2:$C$2088,3,FALSE)</f>
        <v>0</v>
      </c>
      <c r="F26" s="98">
        <f>IF('26.2. PONDERACION'!$G$2="CAYC",+E26*C26,E26*D26)</f>
        <v>0</v>
      </c>
      <c r="G26" s="387"/>
    </row>
    <row r="27" spans="1:7" hidden="1" x14ac:dyDescent="0.3">
      <c r="A27" s="86">
        <v>121803</v>
      </c>
      <c r="B27" s="87" t="s">
        <v>1590</v>
      </c>
      <c r="C27" s="82">
        <v>1</v>
      </c>
      <c r="D27" s="82">
        <v>0</v>
      </c>
      <c r="E27" s="98">
        <f>VLOOKUP(A27,'26.1. cuc'!$A$2:$C$2088,3,FALSE)</f>
        <v>0</v>
      </c>
      <c r="F27" s="98">
        <f>IF('26.2. PONDERACION'!$G$2="CAYC",+E27*C27,E27*D27)</f>
        <v>0</v>
      </c>
      <c r="G27" s="387"/>
    </row>
    <row r="28" spans="1:7" hidden="1" x14ac:dyDescent="0.3">
      <c r="A28" s="86">
        <v>121899</v>
      </c>
      <c r="B28" s="87" t="s">
        <v>1591</v>
      </c>
      <c r="C28" s="82">
        <v>-1</v>
      </c>
      <c r="D28" s="82">
        <v>0</v>
      </c>
      <c r="E28" s="98">
        <f>VLOOKUP(A28,'26.1. cuc'!$A$2:$C$2088,3,FALSE)</f>
        <v>0</v>
      </c>
      <c r="F28" s="98">
        <f>IF('26.2. PONDERACION'!$G$2="CAYC",+E28*C28,E28*D28)</f>
        <v>0</v>
      </c>
      <c r="G28" s="387"/>
    </row>
    <row r="29" spans="1:7" hidden="1" x14ac:dyDescent="0.3">
      <c r="A29" s="86">
        <v>122001</v>
      </c>
      <c r="B29" s="87" t="s">
        <v>1587</v>
      </c>
      <c r="C29" s="82">
        <v>1</v>
      </c>
      <c r="D29" s="82">
        <v>1</v>
      </c>
      <c r="E29" s="98">
        <f>VLOOKUP(A29,'26.1. cuc'!$A$2:$C$2088,3,FALSE)</f>
        <v>0</v>
      </c>
      <c r="F29" s="98">
        <f>IF('26.2. PONDERACION'!$G$2="CAYC",+E29*C29,E29*D29)</f>
        <v>0</v>
      </c>
      <c r="G29" s="387"/>
    </row>
    <row r="30" spans="1:7" hidden="1" x14ac:dyDescent="0.3">
      <c r="A30" s="86">
        <v>122002</v>
      </c>
      <c r="B30" s="87" t="s">
        <v>1592</v>
      </c>
      <c r="C30" s="82">
        <v>1</v>
      </c>
      <c r="D30" s="82">
        <v>1</v>
      </c>
      <c r="E30" s="98">
        <f>VLOOKUP(A30,'26.1. cuc'!$A$2:$C$2088,3,FALSE)</f>
        <v>0</v>
      </c>
      <c r="F30" s="98">
        <f>IF('26.2. PONDERACION'!$G$2="CAYC",+E30*C30,E30*D30)</f>
        <v>0</v>
      </c>
      <c r="G30" s="387"/>
    </row>
    <row r="31" spans="1:7" hidden="1" x14ac:dyDescent="0.3">
      <c r="A31" s="86">
        <v>122003</v>
      </c>
      <c r="B31" s="87" t="s">
        <v>1593</v>
      </c>
      <c r="C31" s="82">
        <v>1</v>
      </c>
      <c r="D31" s="82">
        <v>1</v>
      </c>
      <c r="E31" s="98">
        <f>VLOOKUP(A31,'26.1. cuc'!$A$2:$C$2088,3,FALSE)</f>
        <v>0</v>
      </c>
      <c r="F31" s="98">
        <f>IF('26.2. PONDERACION'!$G$2="CAYC",+E31*C31,E31*D31)</f>
        <v>0</v>
      </c>
      <c r="G31" s="387"/>
    </row>
    <row r="32" spans="1:7" hidden="1" x14ac:dyDescent="0.3">
      <c r="A32" s="86">
        <v>122099</v>
      </c>
      <c r="B32" s="87" t="s">
        <v>1831</v>
      </c>
      <c r="C32" s="82">
        <v>1</v>
      </c>
      <c r="D32" s="82">
        <v>1</v>
      </c>
      <c r="E32" s="98">
        <f>VLOOKUP(A32,'26.1. cuc'!$A$2:$C$2088,3,FALSE)</f>
        <v>0</v>
      </c>
      <c r="F32" s="98">
        <f>IF('26.2. PONDERACION'!$G$2="CAYC",+E32*C32,E32*D32)</f>
        <v>0</v>
      </c>
      <c r="G32" s="387"/>
    </row>
    <row r="33" spans="1:7" hidden="1" x14ac:dyDescent="0.3">
      <c r="A33" s="86">
        <v>122201</v>
      </c>
      <c r="B33" s="87" t="s">
        <v>1595</v>
      </c>
      <c r="C33" s="82">
        <v>1</v>
      </c>
      <c r="D33" s="82">
        <v>1</v>
      </c>
      <c r="E33" s="98">
        <f>VLOOKUP(A33,'26.1. cuc'!$A$2:$C$2088,3,FALSE)</f>
        <v>0</v>
      </c>
      <c r="F33" s="98">
        <f>IF('26.2. PONDERACION'!$G$2="CAYC",+E33*C33,E33*D33)</f>
        <v>0</v>
      </c>
      <c r="G33" s="387"/>
    </row>
    <row r="34" spans="1:7" hidden="1" x14ac:dyDescent="0.3">
      <c r="A34" s="86">
        <v>122202</v>
      </c>
      <c r="B34" s="87" t="s">
        <v>1596</v>
      </c>
      <c r="C34" s="82">
        <v>1</v>
      </c>
      <c r="D34" s="82">
        <v>1</v>
      </c>
      <c r="E34" s="98">
        <f>VLOOKUP(A34,'26.1. cuc'!$A$2:$C$2088,3,FALSE)</f>
        <v>0</v>
      </c>
      <c r="F34" s="98">
        <f>IF('26.2. PONDERACION'!$G$2="CAYC",+E34*C34,E34*D34)</f>
        <v>0</v>
      </c>
      <c r="G34" s="387"/>
    </row>
    <row r="35" spans="1:7" hidden="1" x14ac:dyDescent="0.3">
      <c r="A35" s="86">
        <v>122203</v>
      </c>
      <c r="B35" s="87" t="s">
        <v>1597</v>
      </c>
      <c r="C35" s="82">
        <v>1</v>
      </c>
      <c r="D35" s="82">
        <v>1</v>
      </c>
      <c r="E35" s="98">
        <f>VLOOKUP(A35,'26.1. cuc'!$A$2:$C$2088,3,FALSE)</f>
        <v>0</v>
      </c>
      <c r="F35" s="98">
        <f>IF('26.2. PONDERACION'!$G$2="CAYC",+E35*C35,E35*D35)</f>
        <v>0</v>
      </c>
      <c r="G35" s="387"/>
    </row>
    <row r="36" spans="1:7" hidden="1" x14ac:dyDescent="0.3">
      <c r="A36" s="86">
        <v>122299</v>
      </c>
      <c r="B36" s="87" t="s">
        <v>1598</v>
      </c>
      <c r="C36" s="82">
        <v>1</v>
      </c>
      <c r="D36" s="82">
        <v>1</v>
      </c>
      <c r="E36" s="98">
        <f>VLOOKUP(A36,'26.1. cuc'!$A$2:$C$2088,3,FALSE)</f>
        <v>0</v>
      </c>
      <c r="F36" s="98">
        <f>IF('26.2. PONDERACION'!$G$2="CAYC",+E36*C36,E36*D36)</f>
        <v>0</v>
      </c>
      <c r="G36" s="387"/>
    </row>
    <row r="37" spans="1:7" hidden="1" x14ac:dyDescent="0.3">
      <c r="A37" s="86">
        <v>122401</v>
      </c>
      <c r="B37" s="87" t="s">
        <v>1599</v>
      </c>
      <c r="C37" s="82">
        <v>1</v>
      </c>
      <c r="D37" s="82">
        <v>1</v>
      </c>
      <c r="E37" s="98">
        <f>VLOOKUP(A37,'26.1. cuc'!$A$2:$C$2088,3,FALSE)</f>
        <v>0</v>
      </c>
      <c r="F37" s="98">
        <f>IF('26.2. PONDERACION'!$G$2="CAYC",+E37*C37,E37*D37)</f>
        <v>0</v>
      </c>
      <c r="G37" s="387"/>
    </row>
    <row r="38" spans="1:7" hidden="1" x14ac:dyDescent="0.3">
      <c r="A38" s="86">
        <v>122402</v>
      </c>
      <c r="B38" s="87" t="s">
        <v>1600</v>
      </c>
      <c r="C38" s="82">
        <v>1</v>
      </c>
      <c r="D38" s="82">
        <v>1</v>
      </c>
      <c r="E38" s="98">
        <f>VLOOKUP(A38,'26.1. cuc'!$A$2:$C$2088,3,FALSE)</f>
        <v>0</v>
      </c>
      <c r="F38" s="98">
        <f>IF('26.2. PONDERACION'!$G$2="CAYC",+E38*C38,E38*D38)</f>
        <v>0</v>
      </c>
      <c r="G38" s="387"/>
    </row>
    <row r="39" spans="1:7" hidden="1" x14ac:dyDescent="0.3">
      <c r="A39" s="86">
        <v>122403</v>
      </c>
      <c r="B39" s="87" t="s">
        <v>1601</v>
      </c>
      <c r="C39" s="82">
        <v>1</v>
      </c>
      <c r="D39" s="82">
        <v>1</v>
      </c>
      <c r="E39" s="98">
        <f>VLOOKUP(A39,'26.1. cuc'!$A$2:$C$2088,3,FALSE)</f>
        <v>0</v>
      </c>
      <c r="F39" s="98">
        <f>IF('26.2. PONDERACION'!$G$2="CAYC",+E39*C39,E39*D39)</f>
        <v>0</v>
      </c>
      <c r="G39" s="387"/>
    </row>
    <row r="40" spans="1:7" hidden="1" x14ac:dyDescent="0.3">
      <c r="A40" s="86">
        <v>122404</v>
      </c>
      <c r="B40" s="87" t="s">
        <v>1602</v>
      </c>
      <c r="C40" s="82">
        <v>1</v>
      </c>
      <c r="D40" s="82">
        <v>1</v>
      </c>
      <c r="E40" s="98">
        <f>VLOOKUP(A40,'26.1. cuc'!$A$2:$C$2088,3,FALSE)</f>
        <v>0</v>
      </c>
      <c r="F40" s="98">
        <f>IF('26.2. PONDERACION'!$G$2="CAYC",+E40*C40,E40*D40)</f>
        <v>0</v>
      </c>
      <c r="G40" s="387"/>
    </row>
    <row r="41" spans="1:7" hidden="1" x14ac:dyDescent="0.3">
      <c r="A41" s="86">
        <v>122499</v>
      </c>
      <c r="B41" s="87" t="s">
        <v>1603</v>
      </c>
      <c r="C41" s="82">
        <v>1</v>
      </c>
      <c r="D41" s="82">
        <v>1</v>
      </c>
      <c r="E41" s="98">
        <f>VLOOKUP(A41,'26.1. cuc'!$A$2:$C$2088,3,FALSE)</f>
        <v>0</v>
      </c>
      <c r="F41" s="98">
        <f>IF('26.2. PONDERACION'!$G$2="CAYC",+E41*C41,E41*D41)</f>
        <v>0</v>
      </c>
      <c r="G41" s="387"/>
    </row>
    <row r="42" spans="1:7" hidden="1" x14ac:dyDescent="0.3">
      <c r="A42" s="86">
        <v>122601</v>
      </c>
      <c r="B42" s="87" t="s">
        <v>1604</v>
      </c>
      <c r="C42" s="82">
        <v>1</v>
      </c>
      <c r="D42" s="82">
        <v>1</v>
      </c>
      <c r="E42" s="98">
        <f>VLOOKUP(A42,'26.1. cuc'!$A$2:$C$2088,3,FALSE)</f>
        <v>0</v>
      </c>
      <c r="F42" s="98">
        <f>IF('26.2. PONDERACION'!$G$2="CAYC",+E42*C42,E42*D42)</f>
        <v>0</v>
      </c>
      <c r="G42" s="387"/>
    </row>
    <row r="43" spans="1:7" hidden="1" x14ac:dyDescent="0.3">
      <c r="A43" s="86">
        <v>122602</v>
      </c>
      <c r="B43" s="87" t="s">
        <v>1605</v>
      </c>
      <c r="C43" s="82">
        <v>1</v>
      </c>
      <c r="D43" s="82">
        <v>1</v>
      </c>
      <c r="E43" s="98">
        <f>VLOOKUP(A43,'26.1. cuc'!$A$2:$C$2088,3,FALSE)</f>
        <v>0</v>
      </c>
      <c r="F43" s="98">
        <f>IF('26.2. PONDERACION'!$G$2="CAYC",+E43*C43,E43*D43)</f>
        <v>0</v>
      </c>
      <c r="G43" s="387"/>
    </row>
    <row r="44" spans="1:7" hidden="1" x14ac:dyDescent="0.3">
      <c r="A44" s="86">
        <v>122603</v>
      </c>
      <c r="B44" s="87" t="s">
        <v>1606</v>
      </c>
      <c r="C44" s="82">
        <v>1</v>
      </c>
      <c r="D44" s="82">
        <v>1</v>
      </c>
      <c r="E44" s="98">
        <f>VLOOKUP(A44,'26.1. cuc'!$A$2:$C$2088,3,FALSE)</f>
        <v>0</v>
      </c>
      <c r="F44" s="98">
        <f>IF('26.2. PONDERACION'!$G$2="CAYC",+E44*C44,E44*D44)</f>
        <v>0</v>
      </c>
      <c r="G44" s="387"/>
    </row>
    <row r="45" spans="1:7" x14ac:dyDescent="0.3">
      <c r="A45" s="86">
        <v>122604</v>
      </c>
      <c r="B45" s="87" t="s">
        <v>1607</v>
      </c>
      <c r="C45" s="82">
        <v>1</v>
      </c>
      <c r="D45" s="82">
        <v>1</v>
      </c>
      <c r="E45" s="98">
        <f>VLOOKUP(A45,'26.1. cuc'!$A$2:$C$2088,3,FALSE)</f>
        <v>264364594.50999999</v>
      </c>
      <c r="F45" s="98">
        <f>IF('26.2. PONDERACION'!$G$2="CAYC",+E45*C45,E45*D45)</f>
        <v>264364594.50999999</v>
      </c>
      <c r="G45" s="387"/>
    </row>
    <row r="46" spans="1:7" hidden="1" x14ac:dyDescent="0.3">
      <c r="A46" s="86">
        <v>122699</v>
      </c>
      <c r="B46" s="87" t="s">
        <v>1608</v>
      </c>
      <c r="C46" s="82">
        <v>1</v>
      </c>
      <c r="D46" s="82">
        <v>1</v>
      </c>
      <c r="E46" s="98">
        <f>VLOOKUP(A46,'26.1. cuc'!$A$2:$C$2088,3,FALSE)</f>
        <v>0</v>
      </c>
      <c r="F46" s="98">
        <f>IF('26.2. PONDERACION'!$G$2="CAYC",+E46*C46,E46*D46)</f>
        <v>0</v>
      </c>
      <c r="G46" s="388"/>
    </row>
    <row r="47" spans="1:7" hidden="1" x14ac:dyDescent="0.3">
      <c r="A47" s="86">
        <v>122811</v>
      </c>
      <c r="B47" s="87" t="s">
        <v>1832</v>
      </c>
      <c r="C47" s="82">
        <v>1</v>
      </c>
      <c r="D47" s="82">
        <v>1</v>
      </c>
      <c r="E47" s="98">
        <f>VLOOKUP(A47,'26.1. cuc'!$A$2:$C$2088,3,FALSE)</f>
        <v>0</v>
      </c>
      <c r="F47" s="98">
        <v>0</v>
      </c>
      <c r="G47" s="101" t="s">
        <v>1833</v>
      </c>
    </row>
    <row r="48" spans="1:7" hidden="1" x14ac:dyDescent="0.3">
      <c r="A48" s="86">
        <v>123001</v>
      </c>
      <c r="B48" s="87" t="s">
        <v>1614</v>
      </c>
      <c r="C48" s="88">
        <v>1</v>
      </c>
      <c r="D48" s="88">
        <v>1</v>
      </c>
      <c r="E48" s="98">
        <f>VLOOKUP(A48,'26.1. cuc'!$A$2:$C$2088,3,FALSE)</f>
        <v>0</v>
      </c>
      <c r="F48" s="98">
        <f>IF('26.2. PONDERACION'!$G$2="CAYC",+E48*C48,E48*D48)</f>
        <v>0</v>
      </c>
      <c r="G48" s="384" t="s">
        <v>1834</v>
      </c>
    </row>
    <row r="49" spans="1:7" hidden="1" x14ac:dyDescent="0.3">
      <c r="A49" s="86">
        <v>123002</v>
      </c>
      <c r="B49" s="87" t="s">
        <v>1616</v>
      </c>
      <c r="C49" s="88">
        <v>1</v>
      </c>
      <c r="D49" s="88">
        <v>1</v>
      </c>
      <c r="E49" s="98">
        <f>VLOOKUP(A49,'26.1. cuc'!$A$2:$C$2088,3,FALSE)</f>
        <v>0</v>
      </c>
      <c r="F49" s="98">
        <f>IF('26.2. PONDERACION'!$G$2="CAYC",+E49*C49,E49*D49)</f>
        <v>0</v>
      </c>
      <c r="G49" s="384"/>
    </row>
    <row r="50" spans="1:7" hidden="1" x14ac:dyDescent="0.3">
      <c r="A50" s="86">
        <v>123003</v>
      </c>
      <c r="B50" s="87" t="s">
        <v>1617</v>
      </c>
      <c r="C50" s="88">
        <v>1</v>
      </c>
      <c r="D50" s="88">
        <v>1</v>
      </c>
      <c r="E50" s="98">
        <f>VLOOKUP(A50,'26.1. cuc'!$A$2:$C$2088,3,FALSE)</f>
        <v>0</v>
      </c>
      <c r="F50" s="98">
        <f>IF('26.2. PONDERACION'!$G$2="CAYC",+E50*C50,E50*D50)</f>
        <v>0</v>
      </c>
      <c r="G50" s="384"/>
    </row>
    <row r="51" spans="1:7" hidden="1" x14ac:dyDescent="0.3">
      <c r="A51" s="86">
        <v>123201</v>
      </c>
      <c r="B51" s="87" t="s">
        <v>1614</v>
      </c>
      <c r="C51" s="88">
        <v>1</v>
      </c>
      <c r="D51" s="88">
        <v>1</v>
      </c>
      <c r="E51" s="98">
        <f>VLOOKUP(A51,'26.1. cuc'!$A$2:$C$2088,3,FALSE)</f>
        <v>0</v>
      </c>
      <c r="F51" s="98">
        <f>IF('26.2. PONDERACION'!$G$2="CAYC",+E51*C51,E51*D51)</f>
        <v>0</v>
      </c>
      <c r="G51" s="384"/>
    </row>
    <row r="52" spans="1:7" hidden="1" x14ac:dyDescent="0.3">
      <c r="A52" s="86">
        <v>123202</v>
      </c>
      <c r="B52" s="87" t="s">
        <v>1616</v>
      </c>
      <c r="C52" s="88">
        <v>1</v>
      </c>
      <c r="D52" s="88">
        <v>1</v>
      </c>
      <c r="E52" s="98">
        <f>VLOOKUP(A52,'26.1. cuc'!$A$2:$C$2088,3,FALSE)</f>
        <v>0</v>
      </c>
      <c r="F52" s="98">
        <f>IF('26.2. PONDERACION'!$G$2="CAYC",+E52*C52,E52*D52)</f>
        <v>0</v>
      </c>
      <c r="G52" s="384"/>
    </row>
    <row r="53" spans="1:7" hidden="1" x14ac:dyDescent="0.3">
      <c r="A53" s="86">
        <v>123204</v>
      </c>
      <c r="B53" s="87" t="s">
        <v>1617</v>
      </c>
      <c r="C53" s="88">
        <v>1</v>
      </c>
      <c r="D53" s="88">
        <v>1</v>
      </c>
      <c r="E53" s="98">
        <f>VLOOKUP(A53,'26.1. cuc'!$A$2:$C$2088,3,FALSE)</f>
        <v>0</v>
      </c>
      <c r="F53" s="98">
        <f>IF('26.2. PONDERACION'!$G$2="CAYC",+E53*C53,E53*D53)</f>
        <v>0</v>
      </c>
      <c r="G53" s="384"/>
    </row>
    <row r="54" spans="1:7" hidden="1" x14ac:dyDescent="0.3">
      <c r="A54" s="86">
        <v>123295</v>
      </c>
      <c r="B54" s="87" t="s">
        <v>1622</v>
      </c>
      <c r="C54" s="88">
        <v>1</v>
      </c>
      <c r="D54" s="88">
        <v>1</v>
      </c>
      <c r="E54" s="98">
        <f>VLOOKUP(A54,'26.1. cuc'!$A$2:$C$2088,3,FALSE)</f>
        <v>0</v>
      </c>
      <c r="F54" s="98">
        <f>IF('26.2. PONDERACION'!$G$2="CAYC",+E54*C54,E54*D54)</f>
        <v>0</v>
      </c>
      <c r="G54" s="384"/>
    </row>
    <row r="55" spans="1:7" hidden="1" x14ac:dyDescent="0.3">
      <c r="A55" s="86">
        <v>123400</v>
      </c>
      <c r="B55" s="87" t="s">
        <v>1624</v>
      </c>
      <c r="C55" s="88">
        <v>1</v>
      </c>
      <c r="D55" s="88">
        <v>1</v>
      </c>
      <c r="E55" s="98">
        <f>VLOOKUP(A55,'26.1. cuc'!$A$2:$C$2088,3,FALSE)</f>
        <v>0</v>
      </c>
      <c r="F55" s="98">
        <f>IF('26.2. PONDERACION'!$G$2="CAYC",+E55*C55,E55*D55)</f>
        <v>0</v>
      </c>
      <c r="G55" s="384"/>
    </row>
    <row r="56" spans="1:7" hidden="1" x14ac:dyDescent="0.3">
      <c r="A56" s="86">
        <v>182000</v>
      </c>
      <c r="B56" s="87" t="s">
        <v>1835</v>
      </c>
      <c r="C56" s="88">
        <v>1</v>
      </c>
      <c r="D56" s="88">
        <v>1</v>
      </c>
      <c r="E56" s="98">
        <f>VLOOKUP(A56,'26.1. cuc'!$A$2:$C$2088,3,FALSE)</f>
        <v>0</v>
      </c>
      <c r="F56" s="98">
        <f>IF('26.2. PONDERACION'!$G$2="CAYC",+E56*C56,E56*D56)</f>
        <v>0</v>
      </c>
      <c r="G56" s="99"/>
    </row>
    <row r="57" spans="1:7" x14ac:dyDescent="0.3">
      <c r="A57" s="86">
        <v>191000</v>
      </c>
      <c r="B57" s="87" t="s">
        <v>1836</v>
      </c>
      <c r="C57" s="88">
        <v>1</v>
      </c>
      <c r="D57" s="88">
        <v>1</v>
      </c>
      <c r="E57" s="98">
        <f>VLOOKUP(A57,'26.1. cuc'!$A$2:$C$2088,3,FALSE)</f>
        <v>228616647</v>
      </c>
      <c r="F57" s="98">
        <f>IF('26.2. PONDERACION'!$G$2="CAYC",+E57*C57,E57*D57)</f>
        <v>228616647</v>
      </c>
      <c r="G57" s="99"/>
    </row>
    <row r="58" spans="1:7" x14ac:dyDescent="0.3">
      <c r="A58" s="86">
        <v>350000</v>
      </c>
      <c r="B58" s="102" t="s">
        <v>1837</v>
      </c>
      <c r="C58" s="82">
        <v>1</v>
      </c>
      <c r="D58" s="82">
        <v>1</v>
      </c>
      <c r="E58" s="98">
        <f>VLOOKUP(A58,'26.1. cuc'!$A$2:$C$2088,3,FALSE)</f>
        <v>16657568653.379999</v>
      </c>
      <c r="F58" s="98">
        <f>IF(E58&lt;0,-E58,0)</f>
        <v>0</v>
      </c>
      <c r="G58" s="99" t="s">
        <v>1838</v>
      </c>
    </row>
    <row r="59" spans="1:7" x14ac:dyDescent="0.3">
      <c r="A59" s="86">
        <v>390000</v>
      </c>
      <c r="B59" s="102" t="s">
        <v>1839</v>
      </c>
      <c r="C59" s="82">
        <v>1</v>
      </c>
      <c r="D59" s="82">
        <v>1</v>
      </c>
      <c r="E59" s="98">
        <f>VLOOKUP(A59,'26.1. cuc'!$A$2:$C$2088,3,FALSE)</f>
        <v>513349850.17000002</v>
      </c>
      <c r="F59" s="98">
        <f>IF(E59&lt;0,-E59,0)</f>
        <v>0</v>
      </c>
      <c r="G59" s="99" t="s">
        <v>1840</v>
      </c>
    </row>
    <row r="60" spans="1:7" x14ac:dyDescent="0.3">
      <c r="A60" s="103"/>
      <c r="B60" s="80" t="s">
        <v>1841</v>
      </c>
      <c r="C60" s="88">
        <v>1</v>
      </c>
      <c r="D60" s="88">
        <v>1</v>
      </c>
      <c r="E60" s="98"/>
      <c r="F60" s="98">
        <f>IF('26.2. PONDERACION'!$G$2="CAYC",+E60*C60,E60*D60)</f>
        <v>0</v>
      </c>
      <c r="G60" s="100"/>
    </row>
    <row r="61" spans="1:7" ht="18" x14ac:dyDescent="0.3">
      <c r="A61" s="385" t="s">
        <v>1842</v>
      </c>
      <c r="B61" s="385"/>
      <c r="C61" s="385"/>
      <c r="D61" s="385"/>
      <c r="E61" s="385"/>
      <c r="F61" s="385"/>
      <c r="G61" s="385"/>
    </row>
    <row r="62" spans="1:7" x14ac:dyDescent="0.3">
      <c r="A62" s="79">
        <v>350000</v>
      </c>
      <c r="B62" s="80" t="s">
        <v>1843</v>
      </c>
      <c r="C62" s="83">
        <v>0.2</v>
      </c>
      <c r="D62" s="83">
        <v>0.2</v>
      </c>
      <c r="E62" s="98">
        <f>VLOOKUP(A62,'26.1. cuc'!$A$2:$C$2088,3,FALSE)</f>
        <v>16657568653.379999</v>
      </c>
      <c r="F62" s="98">
        <f>IF(E62&gt;0,E62*D62,0)</f>
        <v>3331513730.6760001</v>
      </c>
      <c r="G62" s="104" t="s">
        <v>1844</v>
      </c>
    </row>
    <row r="63" spans="1:7" x14ac:dyDescent="0.3">
      <c r="A63" s="79">
        <v>390000</v>
      </c>
      <c r="B63" s="80" t="s">
        <v>776</v>
      </c>
      <c r="C63" s="83">
        <v>0.2</v>
      </c>
      <c r="D63" s="83">
        <v>0.2</v>
      </c>
      <c r="E63" s="98">
        <f>VLOOKUP(A63,'26.1. cuc'!$A$2:$C$2088,3,FALSE)</f>
        <v>513349850.17000002</v>
      </c>
      <c r="F63" s="98">
        <f>IF(E63&gt;0,E63*D63,0)</f>
        <v>102669970.03400001</v>
      </c>
      <c r="G63" s="104" t="s">
        <v>1845</v>
      </c>
    </row>
    <row r="64" spans="1:7" x14ac:dyDescent="0.3">
      <c r="A64" s="105"/>
      <c r="B64" s="80" t="s">
        <v>1846</v>
      </c>
      <c r="C64" s="82">
        <v>0.5</v>
      </c>
      <c r="D64" s="82">
        <v>0.5</v>
      </c>
      <c r="E64" s="98"/>
      <c r="F64" s="98"/>
      <c r="G64" s="104" t="s">
        <v>1847</v>
      </c>
    </row>
    <row r="65" spans="1:7" x14ac:dyDescent="0.3">
      <c r="A65" s="79">
        <v>146800</v>
      </c>
      <c r="B65" s="80" t="s">
        <v>1848</v>
      </c>
      <c r="C65" s="106" t="s">
        <v>1849</v>
      </c>
      <c r="D65" s="106"/>
      <c r="E65" s="98">
        <f>VLOOKUP(A65,'26.1. cuc'!$A$2:$C$2088,3,FALSE)</f>
        <v>4354042804.0299997</v>
      </c>
      <c r="F65" s="98">
        <f>IF('26.2. PONDERACION'!G1*1.25%&lt;'26.3. patrimonio'!E65,'26.2. PONDERACION'!G1*1.25%,'26.3. patrimonio'!E65)</f>
        <v>2871647737.5297503</v>
      </c>
      <c r="G65" s="99" t="s">
        <v>1850</v>
      </c>
    </row>
    <row r="66" spans="1:7" x14ac:dyDescent="0.3">
      <c r="E66" s="119"/>
    </row>
  </sheetData>
  <autoFilter ref="A1:G65" xr:uid="{5F9BAE4F-10E2-408E-9EFD-D3D34B4BD29E}">
    <filterColumn colId="4">
      <filters blank="1">
        <filter val="$12.284.220.719"/>
        <filter val="$19.134.402.316"/>
        <filter val="$241.086.648"/>
        <filter val="$264.364.595"/>
        <filter val="$28.458.877.353"/>
        <filter val="$4.331.620.225"/>
        <filter val="$513.349.850"/>
        <filter val="$776.338.000"/>
        <filter val="$90.852.600.000"/>
        <filter val="$929.760.667"/>
      </filters>
    </filterColumn>
  </autoFilter>
  <mergeCells count="5">
    <mergeCell ref="G48:G55"/>
    <mergeCell ref="A2:G2"/>
    <mergeCell ref="A24:G24"/>
    <mergeCell ref="A61:G61"/>
    <mergeCell ref="G25:G46"/>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4"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7.4" thickBot="1" x14ac:dyDescent="0.3">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311000</v>
      </c>
      <c r="B5" s="49" t="str">
        <f>PROPER(VLOOKUP($A5,cuc!$A$3:$AA$2089,B$3,FALSE))</f>
        <v xml:space="preserve">      Aportes Sociales Mínimos  No Reducibles</v>
      </c>
      <c r="C5" s="28">
        <f>VLOOKUP($A5,cuc!$A$3:$AA$2089,C$3,FALSE)</f>
        <v>41367300000</v>
      </c>
      <c r="D5" s="28">
        <f>VLOOKUP($A5,cuc!$A$3:$AA$2089,D$3,FALSE)</f>
        <v>73771700000</v>
      </c>
      <c r="E5" s="28">
        <f>VLOOKUP($A5,cuc!$A$3:$AA$2089,E$3,FALSE)</f>
        <v>78124200000</v>
      </c>
      <c r="F5" s="28">
        <f>VLOOKUP($A5,cuc!$A$3:$AA$2089,F$3,FALSE)</f>
        <v>82811600000</v>
      </c>
      <c r="G5" s="29">
        <f>VLOOKUP($A5,cuc!$A$3:$AA$2089,G$3,FALSE)</f>
        <v>87800000000</v>
      </c>
      <c r="H5" s="29">
        <f>VLOOKUP($A5,cuc!$A$3:$AA$2089,H$3,FALSE)</f>
        <v>90852600000</v>
      </c>
    </row>
    <row r="6" spans="1:9" x14ac:dyDescent="0.25">
      <c r="A6" s="14">
        <v>310000</v>
      </c>
      <c r="B6" s="49" t="str">
        <f>PROPER(VLOOKUP($A6,cuc!$A$3:$AA$2089,B$3,FALSE))</f>
        <v xml:space="preserve">   Capital Social</v>
      </c>
      <c r="C6" s="28">
        <f>VLOOKUP($A6,cuc!$A$3:$AA$2089,C$3,FALSE)</f>
        <v>116605971320.02</v>
      </c>
      <c r="D6" s="28">
        <f>VLOOKUP($A6,cuc!$A$3:$AA$2089,D$3,FALSE)</f>
        <v>128101686146.99001</v>
      </c>
      <c r="E6" s="28">
        <f>VLOOKUP($A6,cuc!$A$3:$AA$2089,E$3,FALSE)</f>
        <v>140939103683.26999</v>
      </c>
      <c r="F6" s="28">
        <f>VLOOKUP($A6,cuc!$A$3:$AA$2089,F$3,FALSE)</f>
        <v>156259713423.26999</v>
      </c>
      <c r="G6" s="29">
        <f>VLOOKUP($A6,cuc!$A$3:$AA$2089,G$3,FALSE)</f>
        <v>171823469626.56</v>
      </c>
      <c r="H6" s="29">
        <f>VLOOKUP($A6,cuc!$A$3:$AA$2089,H$3,FALSE)</f>
        <v>180269793813.13</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25">
      <c r="B9" s="10" t="s">
        <v>1866</v>
      </c>
      <c r="C9" s="27">
        <f>IFERROR(+C5/C6,0%)</f>
        <v>0.35476142029184121</v>
      </c>
      <c r="D9" s="27">
        <f t="shared" ref="D9:G9" si="1">IFERROR(+D5/D6,0%)</f>
        <v>0.57588391081246826</v>
      </c>
      <c r="E9" s="27">
        <f t="shared" si="1"/>
        <v>0.55431174144236905</v>
      </c>
      <c r="F9" s="27">
        <f t="shared" si="1"/>
        <v>0.52996129447443241</v>
      </c>
      <c r="G9" s="27">
        <f t="shared" si="1"/>
        <v>0.51098956499262849</v>
      </c>
      <c r="H9" s="27">
        <f t="shared" ref="H9" si="2">IFERROR(+H5/H6,0%)</f>
        <v>0.50398127206035959</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6"/>
  <sheetViews>
    <sheetView showGridLines="0" zoomScale="160" zoomScaleNormal="160" workbookViewId="0">
      <pane xSplit="1" ySplit="4" topLeftCell="B5" activePane="bottomRight" state="frozen"/>
      <selection activeCell="B3" sqref="A1:G69"/>
      <selection pane="topRight" activeCell="B3" sqref="A1:G69"/>
      <selection pane="bottomLeft" activeCell="B3" sqref="A1:G69"/>
      <selection pane="bottomRight" activeCell="A9" sqref="A9:XFD10"/>
    </sheetView>
  </sheetViews>
  <sheetFormatPr baseColWidth="10" defaultRowHeight="13.8" x14ac:dyDescent="0.25"/>
  <cols>
    <col min="1" max="1" width="7.33203125" style="1" bestFit="1" customWidth="1"/>
    <col min="2" max="2" width="31.88671875" style="1" customWidth="1"/>
    <col min="3" max="7" width="11.33203125" style="1" customWidth="1"/>
    <col min="8" max="8" width="9.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320000</v>
      </c>
      <c r="B5" s="22" t="str">
        <f>PROPER(VLOOKUP($A5,cuc!$A$3:$AA$2089,B$3,FALSE))</f>
        <v xml:space="preserve">   Reservas</v>
      </c>
      <c r="C5" s="28">
        <f>VLOOKUP($A5,cuc!$A$3:$AA$2089,C$3,FALSE)</f>
        <v>14407118827.309999</v>
      </c>
      <c r="D5" s="28">
        <f>VLOOKUP($A5,cuc!$A$3:$AA$2089,D$3,FALSE)</f>
        <v>16533055055.08</v>
      </c>
      <c r="E5" s="28">
        <f>VLOOKUP($A5,cuc!$A$3:$AA$2089,E$3,FALSE)</f>
        <v>19389697385.889999</v>
      </c>
      <c r="F5" s="28">
        <f>VLOOKUP($A5,cuc!$A$3:$AA$2089,F$3,FALSE)</f>
        <v>22380788230.860001</v>
      </c>
      <c r="G5" s="29">
        <f>VLOOKUP($A5,cuc!$A$3:$AA$2089,G$3,FALSE)</f>
        <v>24993621682.970001</v>
      </c>
      <c r="H5" s="29">
        <f>VLOOKUP($A5,cuc!$A$3:$AA$2089,H$3,FALSE)</f>
        <v>28458877352.970001</v>
      </c>
    </row>
    <row r="6" spans="1:9" x14ac:dyDescent="0.25">
      <c r="A6" s="14">
        <v>311010</v>
      </c>
      <c r="B6" s="22" t="str">
        <f>PROPER(VLOOKUP($A6,cuc!$A$3:$AA$2089,B$3,FALSE))</f>
        <v xml:space="preserve">         Aportes Amortizados</v>
      </c>
      <c r="C6" s="28">
        <f>VLOOKUP($A6,cuc!$A$3:$AA$2089,C$3,FALSE)</f>
        <v>10325949814.450001</v>
      </c>
      <c r="D6" s="28">
        <f>VLOOKUP($A6,cuc!$A$3:$AA$2089,D$3,FALSE)</f>
        <v>11186253693.959999</v>
      </c>
      <c r="E6" s="28">
        <f>VLOOKUP($A6,cuc!$A$3:$AA$2089,E$3,FALSE)</f>
        <v>12257494568.01</v>
      </c>
      <c r="F6" s="28">
        <f>VLOOKUP($A6,cuc!$A$3:$AA$2089,F$3,FALSE)</f>
        <v>15244096500.030001</v>
      </c>
      <c r="G6" s="29">
        <f>VLOOKUP($A6,cuc!$A$3:$AA$2089,G$3,FALSE)</f>
        <v>17228511697.5</v>
      </c>
      <c r="H6" s="29">
        <f>VLOOKUP($A6,cuc!$A$3:$AA$2089,H$3,FALSE)</f>
        <v>19134402316</v>
      </c>
      <c r="I6" s="265" t="s">
        <v>2483</v>
      </c>
    </row>
    <row r="7" spans="1:9" x14ac:dyDescent="0.25">
      <c r="A7" s="14">
        <v>330000</v>
      </c>
      <c r="B7" s="22" t="str">
        <f>PROPER(VLOOKUP($A7,cuc!$A$3:$AA$2089,B$3,FALSE))</f>
        <v xml:space="preserve">   Fondos  De Destinación Específica</v>
      </c>
      <c r="C7" s="28">
        <f>VLOOKUP($A7,cuc!$A$3:$AA$2089,C$3,FALSE)</f>
        <v>1391058614.4400001</v>
      </c>
      <c r="D7" s="28">
        <f>VLOOKUP($A7,cuc!$A$3:$AA$2089,D$3,FALSE)</f>
        <v>1645560867.4400001</v>
      </c>
      <c r="E7" s="28">
        <f>VLOOKUP($A7,cuc!$A$3:$AA$2089,E$3,FALSE)</f>
        <v>1910234895.0899999</v>
      </c>
      <c r="F7" s="28">
        <f>VLOOKUP($A7,cuc!$A$3:$AA$2089,F$3,FALSE)</f>
        <v>3941686254.6100001</v>
      </c>
      <c r="G7" s="29">
        <f>VLOOKUP($A7,cuc!$A$3:$AA$2089,G$3,FALSE)</f>
        <v>1634180434.4400001</v>
      </c>
      <c r="H7" s="29">
        <f>VLOOKUP($A7,cuc!$A$3:$AA$2089,H$3,FALSE)</f>
        <v>1731234313.4400001</v>
      </c>
    </row>
    <row r="8" spans="1:9" x14ac:dyDescent="0.25">
      <c r="A8" s="14">
        <v>340000</v>
      </c>
      <c r="B8" s="22" t="str">
        <f>PROPER(VLOOKUP($A8,cuc!$A$3:$AA$2089,B$3,FALSE))</f>
        <v xml:space="preserve">   Superávit</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ht="14.4" thickBot="1" x14ac:dyDescent="0.3">
      <c r="A9" s="15"/>
      <c r="B9" s="21" t="s">
        <v>1868</v>
      </c>
      <c r="C9" s="30">
        <f t="shared" ref="C9:H9" si="0">+SUM(C5:C8)</f>
        <v>26124127256.200001</v>
      </c>
      <c r="D9" s="30">
        <f t="shared" si="0"/>
        <v>29364869616.48</v>
      </c>
      <c r="E9" s="30">
        <f t="shared" si="0"/>
        <v>33557426848.990002</v>
      </c>
      <c r="F9" s="30">
        <f t="shared" si="0"/>
        <v>41566570985.5</v>
      </c>
      <c r="G9" s="30">
        <f t="shared" si="0"/>
        <v>43856313814.910004</v>
      </c>
      <c r="H9" s="30">
        <f t="shared" si="0"/>
        <v>49324513982.410004</v>
      </c>
    </row>
    <row r="10" spans="1:9" ht="14.4" thickBot="1" x14ac:dyDescent="0.3"/>
    <row r="11" spans="1:9" x14ac:dyDescent="0.25">
      <c r="A11" s="11" t="s">
        <v>139</v>
      </c>
      <c r="B11" s="50" t="s">
        <v>1410</v>
      </c>
      <c r="C11" s="12" t="str">
        <f>+C$4</f>
        <v>Año 16</v>
      </c>
      <c r="D11" s="12" t="str">
        <f t="shared" ref="D11:H11" si="1">+D$4</f>
        <v>Año 17</v>
      </c>
      <c r="E11" s="12" t="str">
        <f t="shared" si="1"/>
        <v>Año 18</v>
      </c>
      <c r="F11" s="12" t="str">
        <f t="shared" si="1"/>
        <v>Año 19</v>
      </c>
      <c r="G11" s="12" t="str">
        <f t="shared" si="1"/>
        <v>Año 20</v>
      </c>
      <c r="H11" s="12" t="str">
        <f t="shared" si="1"/>
        <v>Año 21</v>
      </c>
    </row>
    <row r="12" spans="1:9" x14ac:dyDescent="0.25">
      <c r="A12" s="14">
        <v>100000</v>
      </c>
      <c r="B12" s="49" t="str">
        <f>PROPER(VLOOKUP($A12,cuc!$A$3:$AA$2089,B$3,FALSE))</f>
        <v>Activo</v>
      </c>
      <c r="C12" s="28">
        <f>VLOOKUP($A12,cuc!$A$3:$AA$2089,C$3,FALSE)</f>
        <v>168673656612.62</v>
      </c>
      <c r="D12" s="28">
        <f>VLOOKUP($A12,cuc!$A$3:$AA$2089,D$3,FALSE)</f>
        <v>182656303449.5</v>
      </c>
      <c r="E12" s="28">
        <f>VLOOKUP($A12,cuc!$A$3:$AA$2089,E$3,FALSE)</f>
        <v>196365388214.67001</v>
      </c>
      <c r="F12" s="28">
        <f>VLOOKUP($A12,cuc!$A$3:$AA$2089,F$3,FALSE)</f>
        <v>206783572156.70001</v>
      </c>
      <c r="G12" s="29">
        <f>VLOOKUP($A12,cuc!$A$3:$AA$2089,G$3,FALSE)</f>
        <v>230893746306.06</v>
      </c>
      <c r="H12" s="29">
        <f>VLOOKUP($A12,cuc!$A$3:$AA$2089,H$3,FALSE)</f>
        <v>240498234252.85001</v>
      </c>
    </row>
    <row r="13" spans="1:9" ht="14.4" thickBot="1" x14ac:dyDescent="0.3">
      <c r="A13" s="15"/>
      <c r="B13" s="19" t="s">
        <v>1867</v>
      </c>
      <c r="C13" s="31">
        <f>+C12</f>
        <v>168673656612.62</v>
      </c>
      <c r="D13" s="31">
        <f t="shared" ref="D13:G13" si="2">+D12</f>
        <v>182656303449.5</v>
      </c>
      <c r="E13" s="31">
        <f t="shared" si="2"/>
        <v>196365388214.67001</v>
      </c>
      <c r="F13" s="31">
        <f t="shared" si="2"/>
        <v>206783572156.70001</v>
      </c>
      <c r="G13" s="31">
        <f t="shared" si="2"/>
        <v>230893746306.06</v>
      </c>
      <c r="H13" s="31">
        <f t="shared" ref="H13" si="3">+H12</f>
        <v>240498234252.85001</v>
      </c>
    </row>
    <row r="14" spans="1:9" ht="14.4" thickBot="1" x14ac:dyDescent="0.3"/>
    <row r="15" spans="1:9" x14ac:dyDescent="0.25">
      <c r="B15" s="20" t="s">
        <v>1408</v>
      </c>
      <c r="C15" s="12" t="str">
        <f>+C$4</f>
        <v>Año 16</v>
      </c>
      <c r="D15" s="12" t="str">
        <f t="shared" ref="D15:H15" si="4">+D$4</f>
        <v>Año 17</v>
      </c>
      <c r="E15" s="12" t="str">
        <f t="shared" si="4"/>
        <v>Año 18</v>
      </c>
      <c r="F15" s="12" t="str">
        <f t="shared" si="4"/>
        <v>Año 19</v>
      </c>
      <c r="G15" s="12" t="str">
        <f t="shared" si="4"/>
        <v>Año 20</v>
      </c>
      <c r="H15" s="12" t="str">
        <f t="shared" si="4"/>
        <v>Año 21</v>
      </c>
    </row>
    <row r="16" spans="1:9" x14ac:dyDescent="0.25">
      <c r="B16" s="10" t="s">
        <v>1868</v>
      </c>
      <c r="C16" s="27">
        <f>IFERROR(+C9/C13,0)</f>
        <v>0.15487971139558149</v>
      </c>
      <c r="D16" s="27">
        <f t="shared" ref="D16:G16" si="5">IFERROR(+D9/D13,0)</f>
        <v>0.16076570620295438</v>
      </c>
      <c r="E16" s="27">
        <f t="shared" si="5"/>
        <v>0.17089277878392931</v>
      </c>
      <c r="F16" s="27">
        <f t="shared" si="5"/>
        <v>0.20101486086138878</v>
      </c>
      <c r="G16" s="27">
        <f t="shared" si="5"/>
        <v>0.18994154028224089</v>
      </c>
      <c r="H16" s="27">
        <f t="shared" ref="H16" si="6">IFERROR(+H9/H13,0)</f>
        <v>0.20509304002021164</v>
      </c>
    </row>
  </sheetData>
  <conditionalFormatting sqref="C16:G16">
    <cfRule type="colorScale" priority="2">
      <colorScale>
        <cfvo type="min"/>
        <cfvo type="percentile" val="50"/>
        <cfvo type="max"/>
        <color rgb="FFF8696B"/>
        <color rgb="FFFFEB84"/>
        <color rgb="FF63BE7B"/>
      </colorScale>
    </cfRule>
  </conditionalFormatting>
  <conditionalFormatting sqref="H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43"/>
  <sheetViews>
    <sheetView showGridLines="0" zoomScale="180" zoomScaleNormal="180" workbookViewId="0">
      <pane xSplit="1" ySplit="4" topLeftCell="B35" activePane="bottomRight" state="frozen"/>
      <selection activeCell="B3" sqref="A1:G69"/>
      <selection pane="topRight" activeCell="B3" sqref="A1:G69"/>
      <selection pane="bottomLeft" activeCell="B3" sqref="A1:G69"/>
      <selection pane="bottomRight" activeCell="G43" sqref="G43"/>
    </sheetView>
  </sheetViews>
  <sheetFormatPr baseColWidth="10" defaultRowHeight="13.8" x14ac:dyDescent="0.25"/>
  <cols>
    <col min="1" max="1" width="6.77734375" style="1" bestFit="1" customWidth="1"/>
    <col min="2" max="2" width="31.88671875" style="1" customWidth="1"/>
    <col min="3" max="7" width="11.33203125" style="1" customWidth="1"/>
    <col min="8" max="8" width="9.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112000</v>
      </c>
      <c r="B5" s="22" t="str">
        <f>PROPER(VLOOKUP($A5,cuc!$A$3:$AA$2089,B$3,FALSE))</f>
        <v xml:space="preserve">      Efectivo De Uso Restringido Y/O Con Destinación Específica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120000</v>
      </c>
      <c r="B6" s="22" t="str">
        <f>PROPER(VLOOKUP($A6,cuc!$A$3:$AA$2089,B$3,FALSE))</f>
        <v xml:space="preserve">   Inversiones</v>
      </c>
      <c r="C6" s="28">
        <f>VLOOKUP($A6,cuc!$A$3:$AA$2089,C$3,FALSE)</f>
        <v>264364594.50999999</v>
      </c>
      <c r="D6" s="28">
        <f>VLOOKUP($A6,cuc!$A$3:$AA$2089,D$3,FALSE)</f>
        <v>264364594.50999999</v>
      </c>
      <c r="E6" s="28">
        <f>VLOOKUP($A6,cuc!$A$3:$AA$2089,E$3,FALSE)</f>
        <v>264364594.50999999</v>
      </c>
      <c r="F6" s="28">
        <f>VLOOKUP($A6,cuc!$A$3:$AA$2089,F$3,FALSE)</f>
        <v>2264364594.5100002</v>
      </c>
      <c r="G6" s="29">
        <f>VLOOKUP($A6,cuc!$A$3:$AA$2089,G$3,FALSE)</f>
        <v>264364594.50999999</v>
      </c>
      <c r="H6" s="29">
        <f>VLOOKUP($A6,cuc!$A$3:$AA$2089,H$3,FALSE)</f>
        <v>264364594.50999999</v>
      </c>
    </row>
    <row r="7" spans="1:9" x14ac:dyDescent="0.25">
      <c r="A7" s="14">
        <v>111500</v>
      </c>
      <c r="B7" s="22" t="str">
        <f>PROPER(VLOOKUP($A7,cuc!$A$3:$AA$2089,B$3,FALSE))</f>
        <v xml:space="preserve">      Equivalentes Al  Efectivo (Compromiso De Pago)</v>
      </c>
      <c r="C7" s="28">
        <f>VLOOKUP($A7,cuc!$A$3:$AA$2089,C$3,FALSE)</f>
        <v>1536000000</v>
      </c>
      <c r="D7" s="28">
        <f>VLOOKUP($A7,cuc!$A$3:$AA$2089,D$3,FALSE)</f>
        <v>2094000000</v>
      </c>
      <c r="E7" s="28">
        <f>VLOOKUP($A7,cuc!$A$3:$AA$2089,E$3,FALSE)</f>
        <v>1588000000</v>
      </c>
      <c r="F7" s="28">
        <f>VLOOKUP($A7,cuc!$A$3:$AA$2089,F$3,FALSE)</f>
        <v>1616000000</v>
      </c>
      <c r="G7" s="29">
        <f>VLOOKUP($A7,cuc!$A$3:$AA$2089,G$3,FALSE)</f>
        <v>2874000000</v>
      </c>
      <c r="H7" s="29">
        <f>VLOOKUP($A7,cuc!$A$3:$AA$2089,H$3,FALSE)</f>
        <v>990000000</v>
      </c>
    </row>
    <row r="8" spans="1:9" x14ac:dyDescent="0.25">
      <c r="A8" s="14">
        <v>140405</v>
      </c>
      <c r="B8" s="22" t="str">
        <f>PROPER(VLOOKUP($A8,cuc!$A$3:$AA$2089,B$3,FALSE))</f>
        <v xml:space="preserve">         Categoría A Riesgo Normal</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140410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9" x14ac:dyDescent="0.25">
      <c r="A10" s="14">
        <v>140505</v>
      </c>
      <c r="B10" s="22" t="str">
        <f>PROPER(VLOOKUP($A10,cuc!$A$3:$AA$2089,B$3,FALSE))</f>
        <v xml:space="preserve">         Categoría A Riesgo Normal</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9" x14ac:dyDescent="0.25">
      <c r="A11" s="14">
        <v>140510</v>
      </c>
      <c r="B11" s="22" t="str">
        <f>PROPER(VLOOKUP($A11,cuc!$A$3:$AA$2089,B$3,FALSE))</f>
        <v xml:space="preserve">         Categoría B Riesgo Aceptable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9" x14ac:dyDescent="0.25">
      <c r="A12" s="14">
        <v>141105</v>
      </c>
      <c r="B12" s="22" t="str">
        <f>PROPER(VLOOKUP($A12,cuc!$A$3:$AA$2089,B$3,FALSE))</f>
        <v xml:space="preserve">         Categoría A Riesgo Normal</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9" x14ac:dyDescent="0.25">
      <c r="A13" s="14">
        <v>141110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9" x14ac:dyDescent="0.25">
      <c r="A14" s="14">
        <v>141205</v>
      </c>
      <c r="B14" s="22" t="str">
        <f>PROPER(VLOOKUP($A14,cuc!$A$3:$AA$2089,B$3,FALSE))</f>
        <v xml:space="preserve">         Categoría A Riesgo Normal</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9" x14ac:dyDescent="0.25">
      <c r="A15" s="14">
        <v>141210</v>
      </c>
      <c r="B15" s="22" t="str">
        <f>PROPER(VLOOKUP($A15,cuc!$A$3:$AA$2089,B$3,FALSE))</f>
        <v xml:space="preserve">         Categoría B Riesgo Aceptable</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9" x14ac:dyDescent="0.25">
      <c r="A16" s="14">
        <v>144105</v>
      </c>
      <c r="B16" s="22" t="str">
        <f>PROPER(VLOOKUP($A16,cuc!$A$3:$AA$2089,B$3,FALSE))</f>
        <v xml:space="preserve">         Categoría A Riesgo Normal</v>
      </c>
      <c r="C16" s="28">
        <f>VLOOKUP($A16,cuc!$A$3:$AA$2089,C$3,FALSE)</f>
        <v>136630864470.10001</v>
      </c>
      <c r="D16" s="28">
        <f>VLOOKUP($A16,cuc!$A$3:$AA$2089,D$3,FALSE)</f>
        <v>150826789359.35999</v>
      </c>
      <c r="E16" s="28">
        <f>VLOOKUP($A16,cuc!$A$3:$AA$2089,E$3,FALSE)</f>
        <v>165845951923.81</v>
      </c>
      <c r="F16" s="28">
        <f>VLOOKUP($A16,cuc!$A$3:$AA$2089,F$3,FALSE)</f>
        <v>161334552802.39001</v>
      </c>
      <c r="G16" s="29">
        <f>VLOOKUP($A16,cuc!$A$3:$AA$2089,G$3,FALSE)</f>
        <v>198443395596.57001</v>
      </c>
      <c r="H16" s="29">
        <f>VLOOKUP($A16,cuc!$A$3:$AA$2089,H$3,FALSE)</f>
        <v>204601686938.07001</v>
      </c>
    </row>
    <row r="17" spans="1:8" x14ac:dyDescent="0.25">
      <c r="A17" s="14">
        <v>144110</v>
      </c>
      <c r="B17" s="22" t="str">
        <f>PROPER(VLOOKUP($A17,cuc!$A$3:$AA$2089,B$3,FALSE))</f>
        <v xml:space="preserve">         Categoría B Riesgo Aceptable</v>
      </c>
      <c r="C17" s="28">
        <f>VLOOKUP($A17,cuc!$A$3:$AA$2089,C$3,FALSE)</f>
        <v>2530041015.71</v>
      </c>
      <c r="D17" s="28">
        <f>VLOOKUP($A17,cuc!$A$3:$AA$2089,D$3,FALSE)</f>
        <v>1849107073</v>
      </c>
      <c r="E17" s="28">
        <f>VLOOKUP($A17,cuc!$A$3:$AA$2089,E$3,FALSE)</f>
        <v>2214757622.2399998</v>
      </c>
      <c r="F17" s="28">
        <f>VLOOKUP($A17,cuc!$A$3:$AA$2089,F$3,FALSE)</f>
        <v>2652652983</v>
      </c>
      <c r="G17" s="29">
        <f>VLOOKUP($A17,cuc!$A$3:$AA$2089,G$3,FALSE)</f>
        <v>2313175811</v>
      </c>
      <c r="H17" s="29">
        <f>VLOOKUP($A17,cuc!$A$3:$AA$2089,H$3,FALSE)</f>
        <v>3234249453</v>
      </c>
    </row>
    <row r="18" spans="1:8" x14ac:dyDescent="0.25">
      <c r="A18" s="14">
        <v>144205</v>
      </c>
      <c r="B18" s="22" t="str">
        <f>PROPER(VLOOKUP($A18,cuc!$A$3:$AA$2089,B$3,FALSE))</f>
        <v xml:space="preserve">         Categoría A Riesgo Normal</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144210</v>
      </c>
      <c r="B19" s="22" t="str">
        <f>PROPER(VLOOKUP($A19,cuc!$A$3:$AA$2089,B$3,FALSE))</f>
        <v xml:space="preserve">         Categoría B Riesgo Aceptable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144805</v>
      </c>
      <c r="B20" s="22" t="str">
        <f>PROPER(VLOOKUP($A20,cuc!$A$3:$AA$2089,B$3,FALSE))</f>
        <v xml:space="preserve">         Categoría A Riesgo Normal</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144810</v>
      </c>
      <c r="B21" s="22" t="str">
        <f>PROPER(VLOOKUP($A21,cuc!$A$3:$AA$2089,B$3,FALSE))</f>
        <v xml:space="preserve">         Categoría B Riesgo Aceptable</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145405</v>
      </c>
      <c r="B22" s="22" t="str">
        <f>PROPER(VLOOKUP($A22,cuc!$A$3:$AA$2089,B$3,FALSE))</f>
        <v xml:space="preserve">         Categoría A Riesgo Normal</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145410</v>
      </c>
      <c r="B23" s="22" t="str">
        <f>PROPER(VLOOKUP($A23,cuc!$A$3:$AA$2089,B$3,FALSE))</f>
        <v xml:space="preserve">         Categoría B Riesgo Aceptable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145505</v>
      </c>
      <c r="B24" s="22" t="str">
        <f>PROPER(VLOOKUP($A24,cuc!$A$3:$AA$2089,B$3,FALSE))</f>
        <v xml:space="preserve">         Categoría A Riesgo Normal</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145510</v>
      </c>
      <c r="B25" s="22" t="str">
        <f>PROPER(VLOOKUP($A25,cuc!$A$3:$AA$2089,B$3,FALSE))</f>
        <v xml:space="preserve">         Categoría B Riesgo Aceptable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146105</v>
      </c>
      <c r="B26" s="22" t="str">
        <f>PROPER(VLOOKUP($A26,cuc!$A$3:$AA$2089,B$3,FALSE))</f>
        <v xml:space="preserve">         Categoría A Riesgo Normal</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146110</v>
      </c>
      <c r="B27" s="22" t="str">
        <f>PROPER(VLOOKUP($A27,cuc!$A$3:$AA$2089,B$3,FALSE))</f>
        <v xml:space="preserve">         Categoría B Riesgo Aceptable</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146205</v>
      </c>
      <c r="B28" s="22" t="str">
        <f>PROPER(VLOOKUP($A28,cuc!$A$3:$AA$2089,B$3,FALSE))</f>
        <v xml:space="preserve">         Categoría A Riesgo Normal</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146210</v>
      </c>
      <c r="B29" s="22" t="str">
        <f>PROPER(VLOOKUP($A29,cuc!$A$3:$AA$2089,B$3,FALSE))</f>
        <v xml:space="preserve">         Categoría B Riesgo Aceptable</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146905</v>
      </c>
      <c r="B30" s="22" t="str">
        <f>PROPER(VLOOKUP($A30,cuc!$A$3:$AA$2089,B$3,FALSE))</f>
        <v xml:space="preserve">         Categoría A Riesgo Normal, Vivienda</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146910</v>
      </c>
      <c r="B31" s="22" t="str">
        <f>PROPER(VLOOKUP($A31,cuc!$A$3:$AA$2089,B$3,FALSE))</f>
        <v xml:space="preserve">         Categoría B Riesgo Aceptable, Vivienda</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146930</v>
      </c>
      <c r="B32" s="22" t="str">
        <f>PROPER(VLOOKUP($A32,cuc!$A$3:$AA$2089,B$3,FALSE))</f>
        <v xml:space="preserve">         Categoría A Riesgo Normal, Consumo</v>
      </c>
      <c r="C32" s="28">
        <f>VLOOKUP($A32,cuc!$A$3:$AA$2089,C$3,FALSE)</f>
        <v>774659057</v>
      </c>
      <c r="D32" s="28">
        <f>VLOOKUP($A32,cuc!$A$3:$AA$2089,D$3,FALSE)</f>
        <v>786029151</v>
      </c>
      <c r="E32" s="28">
        <f>VLOOKUP($A32,cuc!$A$3:$AA$2089,E$3,FALSE)</f>
        <v>727701362</v>
      </c>
      <c r="F32" s="28">
        <f>VLOOKUP($A32,cuc!$A$3:$AA$2089,F$3,FALSE)</f>
        <v>772921526</v>
      </c>
      <c r="G32" s="29">
        <f>VLOOKUP($A32,cuc!$A$3:$AA$2089,G$3,FALSE)</f>
        <v>798520169</v>
      </c>
      <c r="H32" s="29">
        <f>VLOOKUP($A32,cuc!$A$3:$AA$2089,H$3,FALSE)</f>
        <v>783424928</v>
      </c>
    </row>
    <row r="33" spans="1:8" x14ac:dyDescent="0.25">
      <c r="A33" s="14">
        <v>146935</v>
      </c>
      <c r="B33" s="22" t="str">
        <f>PROPER(VLOOKUP($A33,cuc!$A$3:$AA$2089,B$3,FALSE))</f>
        <v xml:space="preserve">         Categoría B Riesgo Aceptable, Consumo</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row>
    <row r="34" spans="1:8" x14ac:dyDescent="0.25">
      <c r="A34" s="14">
        <v>160505</v>
      </c>
      <c r="B34" s="22" t="str">
        <f>PROPER(VLOOKUP($A34,cuc!$A$3:$AA$2089,B$3,FALSE))</f>
        <v xml:space="preserve">         Vigentes</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row>
    <row r="35" spans="1:8" x14ac:dyDescent="0.25">
      <c r="A35" s="14">
        <v>161505</v>
      </c>
      <c r="B35" s="22" t="str">
        <f>PROPER(VLOOKUP($A35,cuc!$A$3:$AA$2089,B$3,FALSE))</f>
        <v xml:space="preserve">         Vigentes</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row>
    <row r="36" spans="1:8" ht="14.4" thickBot="1" x14ac:dyDescent="0.3">
      <c r="A36" s="15"/>
      <c r="B36" s="21" t="s">
        <v>1871</v>
      </c>
      <c r="C36" s="30">
        <f t="shared" ref="C36:H36" si="0">+SUM(C5:C35)</f>
        <v>141735929137.32001</v>
      </c>
      <c r="D36" s="30">
        <f t="shared" si="0"/>
        <v>155820290177.87</v>
      </c>
      <c r="E36" s="30">
        <f t="shared" si="0"/>
        <v>170640775502.56</v>
      </c>
      <c r="F36" s="30">
        <f t="shared" si="0"/>
        <v>168640491905.90002</v>
      </c>
      <c r="G36" s="30">
        <f t="shared" si="0"/>
        <v>204693456171.08002</v>
      </c>
      <c r="H36" s="30">
        <f t="shared" si="0"/>
        <v>209873725913.58002</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100000</v>
      </c>
      <c r="B39" s="49" t="str">
        <f>PROPER(VLOOKUP($A39,cuc!$A$3:$AA$2089,B$3,FALSE))</f>
        <v>Activo</v>
      </c>
      <c r="C39" s="28">
        <f>VLOOKUP($A39,cuc!$A$3:$AA$2089,C$3,FALSE)</f>
        <v>168673656612.62</v>
      </c>
      <c r="D39" s="28">
        <f>VLOOKUP($A39,cuc!$A$3:$AA$2089,D$3,FALSE)</f>
        <v>182656303449.5</v>
      </c>
      <c r="E39" s="28">
        <f>VLOOKUP($A39,cuc!$A$3:$AA$2089,E$3,FALSE)</f>
        <v>196365388214.67001</v>
      </c>
      <c r="F39" s="28">
        <f>VLOOKUP($A39,cuc!$A$3:$AA$2089,F$3,FALSE)</f>
        <v>206783572156.70001</v>
      </c>
      <c r="G39" s="29">
        <f>VLOOKUP($A39,cuc!$A$3:$AA$2089,G$3,FALSE)</f>
        <v>230893746306.06</v>
      </c>
      <c r="H39" s="29">
        <f>VLOOKUP($A39,cuc!$A$3:$AA$2089,H$3,FALSE)</f>
        <v>240498234252.85001</v>
      </c>
    </row>
    <row r="40" spans="1:8" ht="14.4" thickBot="1" x14ac:dyDescent="0.3">
      <c r="A40" s="15"/>
      <c r="B40" s="19" t="s">
        <v>1872</v>
      </c>
      <c r="C40" s="31">
        <f>+C39</f>
        <v>168673656612.62</v>
      </c>
      <c r="D40" s="31">
        <f t="shared" ref="D40:G40" si="2">+D39</f>
        <v>182656303449.5</v>
      </c>
      <c r="E40" s="31">
        <f t="shared" si="2"/>
        <v>196365388214.67001</v>
      </c>
      <c r="F40" s="31">
        <f t="shared" si="2"/>
        <v>206783572156.70001</v>
      </c>
      <c r="G40" s="31">
        <f t="shared" si="2"/>
        <v>230893746306.06</v>
      </c>
      <c r="H40" s="31">
        <f t="shared" ref="H40" si="3">+H39</f>
        <v>240498234252.85001</v>
      </c>
    </row>
    <row r="41" spans="1:8" ht="14.4" thickBot="1" x14ac:dyDescent="0.3"/>
    <row r="42" spans="1:8" x14ac:dyDescent="0.25">
      <c r="B42" s="20" t="s">
        <v>1408</v>
      </c>
      <c r="C42" s="12" t="str">
        <f t="shared" ref="C42:H42" si="4">+C4</f>
        <v>Año 16</v>
      </c>
      <c r="D42" s="12" t="str">
        <f t="shared" si="4"/>
        <v>Año 17</v>
      </c>
      <c r="E42" s="12" t="str">
        <f t="shared" si="4"/>
        <v>Año 18</v>
      </c>
      <c r="F42" s="12" t="str">
        <f t="shared" si="4"/>
        <v>Año 19</v>
      </c>
      <c r="G42" s="12" t="str">
        <f t="shared" si="4"/>
        <v>Año 20</v>
      </c>
      <c r="H42" s="12" t="str">
        <f t="shared" si="4"/>
        <v>Año 21</v>
      </c>
    </row>
    <row r="43" spans="1:8" x14ac:dyDescent="0.25">
      <c r="B43" s="10" t="s">
        <v>1873</v>
      </c>
      <c r="C43" s="27">
        <f>IFERROR(+C36/C40,0%)</f>
        <v>0.84029677178834261</v>
      </c>
      <c r="D43" s="27">
        <f t="shared" ref="D43:G43" si="5">IFERROR(+D36/D40,0%)</f>
        <v>0.85307918333598864</v>
      </c>
      <c r="E43" s="27">
        <f t="shared" si="5"/>
        <v>0.86899619660065841</v>
      </c>
      <c r="F43" s="27">
        <f t="shared" si="5"/>
        <v>0.81554105167553992</v>
      </c>
      <c r="G43" s="27">
        <f t="shared" si="5"/>
        <v>0.88652663593473713</v>
      </c>
      <c r="H43" s="27">
        <f t="shared" ref="H43" si="6">IFERROR(+H36/H40,0%)</f>
        <v>0.87266223207662874</v>
      </c>
    </row>
  </sheetData>
  <conditionalFormatting sqref="C43:G43">
    <cfRule type="colorScale" priority="3">
      <colorScale>
        <cfvo type="min"/>
        <cfvo type="percentile" val="50"/>
        <cfvo type="max"/>
        <color rgb="FFF8696B"/>
        <color rgb="FFFFEB84"/>
        <color rgb="FF63BE7B"/>
      </colorScale>
    </cfRule>
  </conditionalFormatting>
  <conditionalFormatting sqref="H43">
    <cfRule type="colorScale" priority="2">
      <colorScale>
        <cfvo type="min"/>
        <cfvo type="percentile" val="50"/>
        <cfvo type="max"/>
        <color rgb="FFF8696B"/>
        <color rgb="FFFFEB84"/>
        <color rgb="FF63BE7B"/>
      </colorScale>
    </cfRule>
  </conditionalFormatting>
  <conditionalFormatting sqref="C43:H4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9.6" thickBot="1" x14ac:dyDescent="0.3">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140815</v>
      </c>
      <c r="B5" s="22" t="str">
        <f>PROPER(VLOOKUP($A5,cuc!$A$3:$AA$2089,B$3,FALSE))</f>
        <v xml:space="preserve">         Categoría C Riesgo Apreciable</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140820</v>
      </c>
      <c r="B6" s="22" t="str">
        <f>PROPER(VLOOKUP($A6,cuc!$A$3:$AA$2089,B$3,FALSE))</f>
        <v xml:space="preserve">         Categoría D Riesgo Significativo</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140825</v>
      </c>
      <c r="B7" s="22" t="str">
        <f>PROPER(VLOOKUP($A7,cuc!$A$3:$AA$2089,B$3,FALSE))</f>
        <v xml:space="preserve">         Categoría E Riesgo De Incobrabilidad</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144525</v>
      </c>
      <c r="B8" s="22" t="str">
        <f>PROPER(VLOOKUP($A8,cuc!$A$3:$AA$2089,B$3,FALSE))</f>
        <v xml:space="preserve">         Categoría C Riesgo Apreciable Garantía Admisible</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144530</v>
      </c>
      <c r="B9" s="22" t="str">
        <f>PROPER(VLOOKUP($A9,cuc!$A$3:$AA$2089,B$3,FALSE))</f>
        <v xml:space="preserve">         Categoría C Riesgo Apreciable Otras Garantías</v>
      </c>
      <c r="C9" s="28">
        <f>VLOOKUP($A9,cuc!$A$3:$AA$2089,C$3,FALSE)</f>
        <v>179700630.61000001</v>
      </c>
      <c r="D9" s="28">
        <f>VLOOKUP($A9,cuc!$A$3:$AA$2089,D$3,FALSE)</f>
        <v>163605921</v>
      </c>
      <c r="E9" s="28">
        <f>VLOOKUP($A9,cuc!$A$3:$AA$2089,E$3,FALSE)</f>
        <v>179951528</v>
      </c>
      <c r="F9" s="28">
        <f>VLOOKUP($A9,cuc!$A$3:$AA$2089,F$3,FALSE)</f>
        <v>315690249</v>
      </c>
      <c r="G9" s="29">
        <f>VLOOKUP($A9,cuc!$A$3:$AA$2089,G$3,FALSE)</f>
        <v>320216814</v>
      </c>
      <c r="H9" s="29">
        <f>VLOOKUP($A9,cuc!$A$3:$AA$2089,H$3,FALSE)</f>
        <v>161383786</v>
      </c>
    </row>
    <row r="10" spans="1:9" x14ac:dyDescent="0.25">
      <c r="A10" s="14">
        <v>144535</v>
      </c>
      <c r="B10" s="22" t="str">
        <f>PROPER(VLOOKUP($A10,cuc!$A$3:$AA$2089,B$3,FALSE))</f>
        <v xml:space="preserve">         Categoría D Riesgo Significativo Garantía Admisible</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9" x14ac:dyDescent="0.25">
      <c r="A11" s="14">
        <v>144540</v>
      </c>
      <c r="B11" s="22" t="str">
        <f>PROPER(VLOOKUP($A11,cuc!$A$3:$AA$2089,B$3,FALSE))</f>
        <v xml:space="preserve">         Categoría D Riesgo Significativo Otras Garantías</v>
      </c>
      <c r="C11" s="28">
        <f>VLOOKUP($A11,cuc!$A$3:$AA$2089,C$3,FALSE)</f>
        <v>633297250.04999995</v>
      </c>
      <c r="D11" s="28">
        <f>VLOOKUP($A11,cuc!$A$3:$AA$2089,D$3,FALSE)</f>
        <v>662962408</v>
      </c>
      <c r="E11" s="28">
        <f>VLOOKUP($A11,cuc!$A$3:$AA$2089,E$3,FALSE)</f>
        <v>488285992</v>
      </c>
      <c r="F11" s="28">
        <f>VLOOKUP($A11,cuc!$A$3:$AA$2089,F$3,FALSE)</f>
        <v>1016178694</v>
      </c>
      <c r="G11" s="29">
        <f>VLOOKUP($A11,cuc!$A$3:$AA$2089,G$3,FALSE)</f>
        <v>1301205204</v>
      </c>
      <c r="H11" s="29">
        <f>VLOOKUP($A11,cuc!$A$3:$AA$2089,H$3,FALSE)</f>
        <v>653144688</v>
      </c>
    </row>
    <row r="12" spans="1:9" x14ac:dyDescent="0.25">
      <c r="A12" s="14">
        <v>144545</v>
      </c>
      <c r="B12" s="22" t="str">
        <f>PROPER(VLOOKUP($A12,cuc!$A$3:$AA$2089,B$3,FALSE))</f>
        <v xml:space="preserve">         Categoría E Riesgo De Incobrabilidad Garantía Admisible</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9" x14ac:dyDescent="0.25">
      <c r="A13" s="14">
        <v>144550</v>
      </c>
      <c r="B13" s="22" t="str">
        <f>PROPER(VLOOKUP($A13,cuc!$A$3:$AA$2089,B$3,FALSE))</f>
        <v xml:space="preserve">         Categoría E Riesgo De Incobrabilidad Otras Garantías</v>
      </c>
      <c r="C13" s="28">
        <f>VLOOKUP($A13,cuc!$A$3:$AA$2089,C$3,FALSE)</f>
        <v>1454858139.6300001</v>
      </c>
      <c r="D13" s="28">
        <f>VLOOKUP($A13,cuc!$A$3:$AA$2089,D$3,FALSE)</f>
        <v>1784959206</v>
      </c>
      <c r="E13" s="28">
        <f>VLOOKUP($A13,cuc!$A$3:$AA$2089,E$3,FALSE)</f>
        <v>1947252856</v>
      </c>
      <c r="F13" s="28">
        <f>VLOOKUP($A13,cuc!$A$3:$AA$2089,F$3,FALSE)</f>
        <v>2851366807</v>
      </c>
      <c r="G13" s="29">
        <f>VLOOKUP($A13,cuc!$A$3:$AA$2089,G$3,FALSE)</f>
        <v>4982720581</v>
      </c>
      <c r="H13" s="29">
        <f>VLOOKUP($A13,cuc!$A$3:$AA$2089,H$3,FALSE)</f>
        <v>5167957095</v>
      </c>
    </row>
    <row r="14" spans="1:9" x14ac:dyDescent="0.25">
      <c r="A14" s="14">
        <v>145115</v>
      </c>
      <c r="B14" s="22" t="str">
        <f>PROPER(VLOOKUP($A14,cuc!$A$3:$AA$2089,B$3,FALSE))</f>
        <v xml:space="preserve">         Categoría C Riesgo Apreciable</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9" x14ac:dyDescent="0.25">
      <c r="A15" s="14">
        <v>145120</v>
      </c>
      <c r="B15" s="22" t="str">
        <f>PROPER(VLOOKUP($A15,cuc!$A$3:$AA$2089,B$3,FALSE))</f>
        <v xml:space="preserve">         Categoría D Riesgo Significativo</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9" x14ac:dyDescent="0.25">
      <c r="A16" s="14">
        <v>145125</v>
      </c>
      <c r="B16" s="22" t="str">
        <f>PROPER(VLOOKUP($A16,cuc!$A$3:$AA$2089,B$3,FALSE))</f>
        <v xml:space="preserve">         Categoría E Riesgo De Incobrabilidad</v>
      </c>
      <c r="C16" s="28">
        <f>VLOOKUP($A16,cuc!$A$3:$AA$2089,C$3,FALSE)</f>
        <v>0</v>
      </c>
      <c r="D16" s="28">
        <f>VLOOKUP($A16,cuc!$A$3:$AA$2089,D$3,FALSE)</f>
        <v>0</v>
      </c>
      <c r="E16" s="28">
        <f>VLOOKUP($A16,cuc!$A$3:$AA$2089,E$3,FALSE)</f>
        <v>0</v>
      </c>
      <c r="F16" s="28">
        <f>VLOOKUP($A16,cuc!$A$3:$AA$2089,F$3,FALSE)</f>
        <v>0</v>
      </c>
      <c r="G16" s="29">
        <f>VLOOKUP($A16,cuc!$A$3:$AA$2089,G$3,FALSE)</f>
        <v>0</v>
      </c>
      <c r="H16" s="29">
        <f>VLOOKUP($A16,cuc!$A$3:$AA$2089,H$3,FALSE)</f>
        <v>0</v>
      </c>
    </row>
    <row r="17" spans="1:8" x14ac:dyDescent="0.25">
      <c r="A17" s="14">
        <v>145825</v>
      </c>
      <c r="B17" s="22" t="str">
        <f>PROPER(VLOOKUP($A17,cuc!$A$3:$AA$2089,B$3,FALSE))</f>
        <v xml:space="preserve">         Categoría C Riesgo Apreciable Garantía Admisible</v>
      </c>
      <c r="C17" s="28">
        <f>VLOOKUP($A17,cuc!$A$3:$AA$2089,C$3,FALSE)</f>
        <v>0</v>
      </c>
      <c r="D17" s="28">
        <f>VLOOKUP($A17,cuc!$A$3:$AA$2089,D$3,FALSE)</f>
        <v>0</v>
      </c>
      <c r="E17" s="28">
        <f>VLOOKUP($A17,cuc!$A$3:$AA$2089,E$3,FALSE)</f>
        <v>0</v>
      </c>
      <c r="F17" s="28">
        <f>VLOOKUP($A17,cuc!$A$3:$AA$2089,F$3,FALSE)</f>
        <v>0</v>
      </c>
      <c r="G17" s="29">
        <f>VLOOKUP($A17,cuc!$A$3:$AA$2089,G$3,FALSE)</f>
        <v>0</v>
      </c>
      <c r="H17" s="29">
        <f>VLOOKUP($A17,cuc!$A$3:$AA$2089,H$3,FALSE)</f>
        <v>0</v>
      </c>
    </row>
    <row r="18" spans="1:8" x14ac:dyDescent="0.25">
      <c r="A18" s="14">
        <v>145830</v>
      </c>
      <c r="B18" s="22" t="str">
        <f>PROPER(VLOOKUP($A18,cuc!$A$3:$AA$2089,B$3,FALSE))</f>
        <v xml:space="preserve">         Categoría C Riesgo Apreciable Otras Garantías</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145835</v>
      </c>
      <c r="B19" s="22" t="str">
        <f>PROPER(VLOOKUP($A19,cuc!$A$3:$AA$2089,B$3,FALSE))</f>
        <v xml:space="preserve">         Categoría D Riesgo Significativo Garantía Admisible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145840</v>
      </c>
      <c r="B20" s="22" t="str">
        <f>PROPER(VLOOKUP($A20,cuc!$A$3:$AA$2089,B$3,FALSE))</f>
        <v xml:space="preserve">         Categoría D Riesgo Significativo Otras Garantías</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145845</v>
      </c>
      <c r="B21" s="22" t="str">
        <f>PROPER(VLOOKUP($A21,cuc!$A$3:$AA$2089,B$3,FALSE))</f>
        <v xml:space="preserve">         Categoría E Riesgo De Incobrabilidad Garantía Admisible</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145850</v>
      </c>
      <c r="B22" s="22" t="str">
        <f>PROPER(VLOOKUP($A22,cuc!$A$3:$AA$2089,B$3,FALSE))</f>
        <v xml:space="preserve">         Categoría E Riesgo De Incobrabilidad Otras Garantías</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146525</v>
      </c>
      <c r="B23" s="22" t="str">
        <f>PROPER(VLOOKUP($A23,cuc!$A$3:$AA$2089,B$3,FALSE))</f>
        <v xml:space="preserve">         Categoría C Riesgo Apreciable Garantía Admisible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146530</v>
      </c>
      <c r="B24" s="22" t="str">
        <f>PROPER(VLOOKUP($A24,cuc!$A$3:$AA$2089,B$3,FALSE))</f>
        <v xml:space="preserve">         Categoría C Riesgo Apreciable Otras Garantías</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146535</v>
      </c>
      <c r="B25" s="22" t="str">
        <f>PROPER(VLOOKUP($A25,cuc!$A$3:$AA$2089,B$3,FALSE))</f>
        <v xml:space="preserve">         Categoría D Riesgo Significativo Garantía Admisible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146540</v>
      </c>
      <c r="B26" s="22" t="str">
        <f>PROPER(VLOOKUP($A26,cuc!$A$3:$AA$2089,B$3,FALSE))</f>
        <v xml:space="preserve">         Categoría D Riesgo Significativo Otras Garantías</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146545</v>
      </c>
      <c r="B27" s="22" t="str">
        <f>PROPER(VLOOKUP($A27,cuc!$A$3:$AA$2089,B$3,FALSE))</f>
        <v xml:space="preserve">         Categoría E Riesgo De Incobrabilidad Garantía Admisible</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146550</v>
      </c>
      <c r="B28" s="22" t="str">
        <f>PROPER(VLOOKUP($A28,cuc!$A$3:$AA$2089,B$3,FALSE))</f>
        <v xml:space="preserve">         Categoría E Riesgo De Incobrabilidad Otras Garantías</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147115</v>
      </c>
      <c r="B29" s="22" t="str">
        <f>PROPER(VLOOKUP($A29,cuc!$A$3:$AA$2089,B$3,FALSE))</f>
        <v xml:space="preserve">         Categoría C Riesgo Apreciable, Vivienda</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147120</v>
      </c>
      <c r="B30" s="22" t="str">
        <f>PROPER(VLOOKUP($A30,cuc!$A$3:$AA$2089,B$3,FALSE))</f>
        <v xml:space="preserve">         Categoría D Riesgo Significativo, Vivienda</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147125</v>
      </c>
      <c r="B31" s="22" t="str">
        <f>PROPER(VLOOKUP($A31,cuc!$A$3:$AA$2089,B$3,FALSE))</f>
        <v xml:space="preserve">         Categoría E Riesgo De Incobrabilidad, Vivienda</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147140</v>
      </c>
      <c r="B32" s="22" t="str">
        <f>PROPER(VLOOKUP($A32,cuc!$A$3:$AA$2089,B$3,FALSE))</f>
        <v xml:space="preserve">         Categoría C Riesgo Apreciable, Consumo</v>
      </c>
      <c r="C32" s="28">
        <f>VLOOKUP($A32,cuc!$A$3:$AA$2089,C$3,FALSE)</f>
        <v>0</v>
      </c>
      <c r="D32" s="28">
        <f>VLOOKUP($A32,cuc!$A$3:$AA$2089,D$3,FALSE)</f>
        <v>0</v>
      </c>
      <c r="E32" s="28">
        <f>VLOOKUP($A32,cuc!$A$3:$AA$2089,E$3,FALSE)</f>
        <v>0</v>
      </c>
      <c r="F32" s="28">
        <f>VLOOKUP($A32,cuc!$A$3:$AA$2089,F$3,FALSE)</f>
        <v>0</v>
      </c>
      <c r="G32" s="29">
        <f>VLOOKUP($A32,cuc!$A$3:$AA$2089,G$3,FALSE)</f>
        <v>0</v>
      </c>
      <c r="H32" s="29">
        <f>VLOOKUP($A32,cuc!$A$3:$AA$2089,H$3,FALSE)</f>
        <v>0</v>
      </c>
    </row>
    <row r="33" spans="1:8" x14ac:dyDescent="0.25">
      <c r="A33" s="14">
        <v>147145</v>
      </c>
      <c r="B33" s="22" t="str">
        <f>PROPER(VLOOKUP($A33,cuc!$A$3:$AA$2089,B$3,FALSE))</f>
        <v xml:space="preserve">         Categoría D Riesgo Significativo, Consumo</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row>
    <row r="34" spans="1:8" x14ac:dyDescent="0.25">
      <c r="A34" s="14">
        <v>147150</v>
      </c>
      <c r="B34" s="22" t="str">
        <f>PROPER(VLOOKUP($A34,cuc!$A$3:$AA$2089,B$3,FALSE))</f>
        <v xml:space="preserve">         Categoría E Riesgo De Incobrabilidad, Consumo</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row>
    <row r="35" spans="1:8" ht="14.4" thickBot="1" x14ac:dyDescent="0.3">
      <c r="A35" s="15"/>
      <c r="B35" s="21" t="s">
        <v>1874</v>
      </c>
      <c r="C35" s="30">
        <f t="shared" ref="C35:H35" si="0">+SUM(C5:C34)</f>
        <v>2267856020.29</v>
      </c>
      <c r="D35" s="30">
        <f t="shared" si="0"/>
        <v>2611527535</v>
      </c>
      <c r="E35" s="30">
        <f t="shared" si="0"/>
        <v>2615490376</v>
      </c>
      <c r="F35" s="30">
        <f t="shared" si="0"/>
        <v>4183235750</v>
      </c>
      <c r="G35" s="30">
        <f t="shared" si="0"/>
        <v>6604142599</v>
      </c>
      <c r="H35" s="30">
        <f t="shared" si="0"/>
        <v>5982485569</v>
      </c>
    </row>
    <row r="36" spans="1:8" ht="14.4" thickBot="1" x14ac:dyDescent="0.3"/>
    <row r="37" spans="1:8" x14ac:dyDescent="0.25">
      <c r="A37" s="11" t="s">
        <v>139</v>
      </c>
      <c r="B37" s="50" t="s">
        <v>1410</v>
      </c>
      <c r="C37" s="12">
        <v>42735</v>
      </c>
      <c r="D37" s="12">
        <v>43100</v>
      </c>
      <c r="E37" s="12">
        <v>43465</v>
      </c>
      <c r="F37" s="12">
        <v>43830</v>
      </c>
      <c r="G37" s="13">
        <v>44196</v>
      </c>
      <c r="H37" s="13">
        <v>44196</v>
      </c>
    </row>
    <row r="38" spans="1:8" x14ac:dyDescent="0.25">
      <c r="A38" s="14">
        <v>140415</v>
      </c>
      <c r="B38" s="49" t="str">
        <f>PROPER(VLOOKUP($A38,cuc!$A$3:$AA$2089,B$3,FALSE))</f>
        <v xml:space="preserve">         Categoría C Riesgo Apreciable</v>
      </c>
      <c r="C38" s="28">
        <f>VLOOKUP($A38,cuc!$A$3:$AA$2089,C$3,FALSE)</f>
        <v>0</v>
      </c>
      <c r="D38" s="28">
        <f>VLOOKUP($A38,cuc!$A$3:$AA$2089,D$3,FALSE)</f>
        <v>0</v>
      </c>
      <c r="E38" s="28">
        <f>VLOOKUP($A38,cuc!$A$3:$AA$2089,E$3,FALSE)</f>
        <v>0</v>
      </c>
      <c r="F38" s="28">
        <f>VLOOKUP($A38,cuc!$A$3:$AA$2089,F$3,FALSE)</f>
        <v>0</v>
      </c>
      <c r="G38" s="29">
        <f>VLOOKUP($A38,cuc!$A$3:$AA$2089,G$3,FALSE)</f>
        <v>0</v>
      </c>
      <c r="H38" s="29">
        <f>VLOOKUP($A38,cuc!$A$3:$AA$2089,H$3,FALSE)</f>
        <v>0</v>
      </c>
    </row>
    <row r="39" spans="1:8" x14ac:dyDescent="0.25">
      <c r="A39" s="14">
        <v>140420</v>
      </c>
      <c r="B39" s="49" t="str">
        <f>PROPER(VLOOKUP($A39,cuc!$A$3:$AA$2089,B$3,FALSE))</f>
        <v xml:space="preserve">         Categoría D Riesgo Significativo</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row>
    <row r="40" spans="1:8" x14ac:dyDescent="0.25">
      <c r="A40" s="14">
        <v>140425</v>
      </c>
      <c r="B40" s="49" t="str">
        <f>PROPER(VLOOKUP($A40,cuc!$A$3:$AA$2089,B$3,FALSE))</f>
        <v xml:space="preserve">         Categoría E Riesgo De Incobrabilidad</v>
      </c>
      <c r="C40" s="28">
        <f>VLOOKUP($A40,cuc!$A$3:$AA$2089,C$3,FALSE)</f>
        <v>0</v>
      </c>
      <c r="D40" s="28">
        <f>VLOOKUP($A40,cuc!$A$3:$AA$2089,D$3,FALSE)</f>
        <v>0</v>
      </c>
      <c r="E40" s="28">
        <f>VLOOKUP($A40,cuc!$A$3:$AA$2089,E$3,FALSE)</f>
        <v>0</v>
      </c>
      <c r="F40" s="28">
        <f>VLOOKUP($A40,cuc!$A$3:$AA$2089,F$3,FALSE)</f>
        <v>0</v>
      </c>
      <c r="G40" s="29">
        <f>VLOOKUP($A40,cuc!$A$3:$AA$2089,G$3,FALSE)</f>
        <v>0</v>
      </c>
      <c r="H40" s="29">
        <f>VLOOKUP($A40,cuc!$A$3:$AA$2089,H$3,FALSE)</f>
        <v>0</v>
      </c>
    </row>
    <row r="41" spans="1:8" x14ac:dyDescent="0.25">
      <c r="A41" s="14">
        <v>140515</v>
      </c>
      <c r="B41" s="49" t="str">
        <f>PROPER(VLOOKUP($A41,cuc!$A$3:$AA$2089,B$3,FALSE))</f>
        <v xml:space="preserve">         Categoría C Riesgo Apreciable</v>
      </c>
      <c r="C41" s="28">
        <f>VLOOKUP($A41,cuc!$A$3:$AA$2089,C$3,FALSE)</f>
        <v>0</v>
      </c>
      <c r="D41" s="28">
        <f>VLOOKUP($A41,cuc!$A$3:$AA$2089,D$3,FALSE)</f>
        <v>0</v>
      </c>
      <c r="E41" s="28">
        <f>VLOOKUP($A41,cuc!$A$3:$AA$2089,E$3,FALSE)</f>
        <v>0</v>
      </c>
      <c r="F41" s="28">
        <f>VLOOKUP($A41,cuc!$A$3:$AA$2089,F$3,FALSE)</f>
        <v>0</v>
      </c>
      <c r="G41" s="29">
        <f>VLOOKUP($A41,cuc!$A$3:$AA$2089,G$3,FALSE)</f>
        <v>0</v>
      </c>
      <c r="H41" s="29">
        <f>VLOOKUP($A41,cuc!$A$3:$AA$2089,H$3,FALSE)</f>
        <v>0</v>
      </c>
    </row>
    <row r="42" spans="1:8" x14ac:dyDescent="0.25">
      <c r="A42" s="14">
        <v>140520</v>
      </c>
      <c r="B42" s="49" t="str">
        <f>PROPER(VLOOKUP($A42,cuc!$A$3:$AA$2089,B$3,FALSE))</f>
        <v xml:space="preserve">         Categoría D Riesgo Significativo</v>
      </c>
      <c r="C42" s="28">
        <f>VLOOKUP($A42,cuc!$A$3:$AA$2089,C$3,FALSE)</f>
        <v>0</v>
      </c>
      <c r="D42" s="28">
        <f>VLOOKUP($A42,cuc!$A$3:$AA$2089,D$3,FALSE)</f>
        <v>0</v>
      </c>
      <c r="E42" s="28">
        <f>VLOOKUP($A42,cuc!$A$3:$AA$2089,E$3,FALSE)</f>
        <v>0</v>
      </c>
      <c r="F42" s="28">
        <f>VLOOKUP($A42,cuc!$A$3:$AA$2089,F$3,FALSE)</f>
        <v>0</v>
      </c>
      <c r="G42" s="29">
        <f>VLOOKUP($A42,cuc!$A$3:$AA$2089,G$3,FALSE)</f>
        <v>0</v>
      </c>
      <c r="H42" s="29">
        <f>VLOOKUP($A42,cuc!$A$3:$AA$2089,H$3,FALSE)</f>
        <v>0</v>
      </c>
    </row>
    <row r="43" spans="1:8" x14ac:dyDescent="0.25">
      <c r="A43" s="14">
        <v>140525</v>
      </c>
      <c r="B43" s="49" t="str">
        <f>PROPER(VLOOKUP($A43,cuc!$A$3:$AA$2089,B$3,FALSE))</f>
        <v xml:space="preserve">         Categoría E Riesgo De Incobrabilidad</v>
      </c>
      <c r="C43" s="28">
        <f>VLOOKUP($A43,cuc!$A$3:$AA$2089,C$3,FALSE)</f>
        <v>0</v>
      </c>
      <c r="D43" s="28">
        <f>VLOOKUP($A43,cuc!$A$3:$AA$2089,D$3,FALSE)</f>
        <v>0</v>
      </c>
      <c r="E43" s="28">
        <f>VLOOKUP($A43,cuc!$A$3:$AA$2089,E$3,FALSE)</f>
        <v>0</v>
      </c>
      <c r="F43" s="28">
        <f>VLOOKUP($A43,cuc!$A$3:$AA$2089,F$3,FALSE)</f>
        <v>0</v>
      </c>
      <c r="G43" s="29">
        <f>VLOOKUP($A43,cuc!$A$3:$AA$2089,G$3,FALSE)</f>
        <v>0</v>
      </c>
      <c r="H43" s="29">
        <f>VLOOKUP($A43,cuc!$A$3:$AA$2089,H$3,FALSE)</f>
        <v>0</v>
      </c>
    </row>
    <row r="44" spans="1:8" x14ac:dyDescent="0.25">
      <c r="A44" s="14">
        <v>141115</v>
      </c>
      <c r="B44" s="49" t="str">
        <f>PROPER(VLOOKUP($A44,cuc!$A$3:$AA$2089,B$3,FALSE))</f>
        <v xml:space="preserve">         Categoría C Riesgo Apreciable</v>
      </c>
      <c r="C44" s="28">
        <f>VLOOKUP($A44,cuc!$A$3:$AA$2089,C$3,FALSE)</f>
        <v>0</v>
      </c>
      <c r="D44" s="28">
        <f>VLOOKUP($A44,cuc!$A$3:$AA$2089,D$3,FALSE)</f>
        <v>0</v>
      </c>
      <c r="E44" s="28">
        <f>VLOOKUP($A44,cuc!$A$3:$AA$2089,E$3,FALSE)</f>
        <v>0</v>
      </c>
      <c r="F44" s="28">
        <f>VLOOKUP($A44,cuc!$A$3:$AA$2089,F$3,FALSE)</f>
        <v>0</v>
      </c>
      <c r="G44" s="29">
        <f>VLOOKUP($A44,cuc!$A$3:$AA$2089,G$3,FALSE)</f>
        <v>0</v>
      </c>
      <c r="H44" s="29">
        <f>VLOOKUP($A44,cuc!$A$3:$AA$2089,H$3,FALSE)</f>
        <v>0</v>
      </c>
    </row>
    <row r="45" spans="1:8" x14ac:dyDescent="0.25">
      <c r="A45" s="14">
        <v>141120</v>
      </c>
      <c r="B45" s="49" t="str">
        <f>PROPER(VLOOKUP($A45,cuc!$A$3:$AA$2089,B$3,FALSE))</f>
        <v xml:space="preserve">         Categoría D Riesgo Significativo</v>
      </c>
      <c r="C45" s="28">
        <f>VLOOKUP($A45,cuc!$A$3:$AA$2089,C$3,FALSE)</f>
        <v>0</v>
      </c>
      <c r="D45" s="28">
        <f>VLOOKUP($A45,cuc!$A$3:$AA$2089,D$3,FALSE)</f>
        <v>0</v>
      </c>
      <c r="E45" s="28">
        <f>VLOOKUP($A45,cuc!$A$3:$AA$2089,E$3,FALSE)</f>
        <v>0</v>
      </c>
      <c r="F45" s="28">
        <f>VLOOKUP($A45,cuc!$A$3:$AA$2089,F$3,FALSE)</f>
        <v>0</v>
      </c>
      <c r="G45" s="29">
        <f>VLOOKUP($A45,cuc!$A$3:$AA$2089,G$3,FALSE)</f>
        <v>0</v>
      </c>
      <c r="H45" s="29">
        <f>VLOOKUP($A45,cuc!$A$3:$AA$2089,H$3,FALSE)</f>
        <v>0</v>
      </c>
    </row>
    <row r="46" spans="1:8" x14ac:dyDescent="0.25">
      <c r="A46" s="14">
        <v>141125</v>
      </c>
      <c r="B46" s="49" t="str">
        <f>PROPER(VLOOKUP($A46,cuc!$A$3:$AA$2089,B$3,FALSE))</f>
        <v xml:space="preserve">         Categoría E Riesgo De Incobrabilidad</v>
      </c>
      <c r="C46" s="28">
        <f>VLOOKUP($A46,cuc!$A$3:$AA$2089,C$3,FALSE)</f>
        <v>0</v>
      </c>
      <c r="D46" s="28">
        <f>VLOOKUP($A46,cuc!$A$3:$AA$2089,D$3,FALSE)</f>
        <v>0</v>
      </c>
      <c r="E46" s="28">
        <f>VLOOKUP($A46,cuc!$A$3:$AA$2089,E$3,FALSE)</f>
        <v>0</v>
      </c>
      <c r="F46" s="28">
        <f>VLOOKUP($A46,cuc!$A$3:$AA$2089,F$3,FALSE)</f>
        <v>0</v>
      </c>
      <c r="G46" s="29">
        <f>VLOOKUP($A46,cuc!$A$3:$AA$2089,G$3,FALSE)</f>
        <v>0</v>
      </c>
      <c r="H46" s="29">
        <f>VLOOKUP($A46,cuc!$A$3:$AA$2089,H$3,FALSE)</f>
        <v>0</v>
      </c>
    </row>
    <row r="47" spans="1:8" x14ac:dyDescent="0.25">
      <c r="A47" s="14">
        <v>141215</v>
      </c>
      <c r="B47" s="49" t="str">
        <f>PROPER(VLOOKUP($A47,cuc!$A$3:$AA$2089,B$3,FALSE))</f>
        <v xml:space="preserve">         Categoría C Riesgo Apreciable</v>
      </c>
      <c r="C47" s="28">
        <f>VLOOKUP($A47,cuc!$A$3:$AA$2089,C$3,FALSE)</f>
        <v>0</v>
      </c>
      <c r="D47" s="28">
        <f>VLOOKUP($A47,cuc!$A$3:$AA$2089,D$3,FALSE)</f>
        <v>0</v>
      </c>
      <c r="E47" s="28">
        <f>VLOOKUP($A47,cuc!$A$3:$AA$2089,E$3,FALSE)</f>
        <v>0</v>
      </c>
      <c r="F47" s="28">
        <f>VLOOKUP($A47,cuc!$A$3:$AA$2089,F$3,FALSE)</f>
        <v>0</v>
      </c>
      <c r="G47" s="29">
        <f>VLOOKUP($A47,cuc!$A$3:$AA$2089,G$3,FALSE)</f>
        <v>0</v>
      </c>
      <c r="H47" s="29">
        <f>VLOOKUP($A47,cuc!$A$3:$AA$2089,H$3,FALSE)</f>
        <v>0</v>
      </c>
    </row>
    <row r="48" spans="1:8" x14ac:dyDescent="0.25">
      <c r="A48" s="14">
        <v>141220</v>
      </c>
      <c r="B48" s="49" t="str">
        <f>PROPER(VLOOKUP($A48,cuc!$A$3:$AA$2089,B$3,FALSE))</f>
        <v xml:space="preserve">         Categoría D Riesgo Significativo</v>
      </c>
      <c r="C48" s="28">
        <f>VLOOKUP($A48,cuc!$A$3:$AA$2089,C$3,FALSE)</f>
        <v>0</v>
      </c>
      <c r="D48" s="28">
        <f>VLOOKUP($A48,cuc!$A$3:$AA$2089,D$3,FALSE)</f>
        <v>0</v>
      </c>
      <c r="E48" s="28">
        <f>VLOOKUP($A48,cuc!$A$3:$AA$2089,E$3,FALSE)</f>
        <v>0</v>
      </c>
      <c r="F48" s="28">
        <f>VLOOKUP($A48,cuc!$A$3:$AA$2089,F$3,FALSE)</f>
        <v>0</v>
      </c>
      <c r="G48" s="29">
        <f>VLOOKUP($A48,cuc!$A$3:$AA$2089,G$3,FALSE)</f>
        <v>0</v>
      </c>
      <c r="H48" s="29">
        <f>VLOOKUP($A48,cuc!$A$3:$AA$2089,H$3,FALSE)</f>
        <v>0</v>
      </c>
    </row>
    <row r="49" spans="1:8" x14ac:dyDescent="0.25">
      <c r="A49" s="14">
        <v>141225</v>
      </c>
      <c r="B49" s="49" t="str">
        <f>PROPER(VLOOKUP($A49,cuc!$A$3:$AA$2089,B$3,FALSE))</f>
        <v xml:space="preserve">         Categoría E Riesgo De Incobrabilidad</v>
      </c>
      <c r="C49" s="28">
        <f>VLOOKUP($A49,cuc!$A$3:$AA$2089,C$3,FALSE)</f>
        <v>0</v>
      </c>
      <c r="D49" s="28">
        <f>VLOOKUP($A49,cuc!$A$3:$AA$2089,D$3,FALSE)</f>
        <v>0</v>
      </c>
      <c r="E49" s="28">
        <f>VLOOKUP($A49,cuc!$A$3:$AA$2089,E$3,FALSE)</f>
        <v>0</v>
      </c>
      <c r="F49" s="28">
        <f>VLOOKUP($A49,cuc!$A$3:$AA$2089,F$3,FALSE)</f>
        <v>0</v>
      </c>
      <c r="G49" s="29">
        <f>VLOOKUP($A49,cuc!$A$3:$AA$2089,G$3,FALSE)</f>
        <v>0</v>
      </c>
      <c r="H49" s="29">
        <f>VLOOKUP($A49,cuc!$A$3:$AA$2089,H$3,FALSE)</f>
        <v>0</v>
      </c>
    </row>
    <row r="50" spans="1:8" x14ac:dyDescent="0.25">
      <c r="A50" s="14">
        <v>144115</v>
      </c>
      <c r="B50" s="49" t="str">
        <f>PROPER(VLOOKUP($A50,cuc!$A$3:$AA$2089,B$3,FALSE))</f>
        <v xml:space="preserve">         Categoría C Riesgo Apreciable</v>
      </c>
      <c r="C50" s="28">
        <f>VLOOKUP($A50,cuc!$A$3:$AA$2089,C$3,FALSE)</f>
        <v>1353291911.3199999</v>
      </c>
      <c r="D50" s="28">
        <f>VLOOKUP($A50,cuc!$A$3:$AA$2089,D$3,FALSE)</f>
        <v>1079422618.8</v>
      </c>
      <c r="E50" s="28">
        <f>VLOOKUP($A50,cuc!$A$3:$AA$2089,E$3,FALSE)</f>
        <v>1203768938</v>
      </c>
      <c r="F50" s="28">
        <f>VLOOKUP($A50,cuc!$A$3:$AA$2089,F$3,FALSE)</f>
        <v>2047414094</v>
      </c>
      <c r="G50" s="29">
        <f>VLOOKUP($A50,cuc!$A$3:$AA$2089,G$3,FALSE)</f>
        <v>2120282593</v>
      </c>
      <c r="H50" s="29">
        <f>VLOOKUP($A50,cuc!$A$3:$AA$2089,H$3,FALSE)</f>
        <v>1059081543</v>
      </c>
    </row>
    <row r="51" spans="1:8" x14ac:dyDescent="0.25">
      <c r="A51" s="14">
        <v>144120</v>
      </c>
      <c r="B51" s="49" t="str">
        <f>PROPER(VLOOKUP($A51,cuc!$A$3:$AA$2089,B$3,FALSE))</f>
        <v xml:space="preserve">         Categoría D Riesgo Significativo</v>
      </c>
      <c r="C51" s="28">
        <f>VLOOKUP($A51,cuc!$A$3:$AA$2089,C$3,FALSE)</f>
        <v>1912485685.48</v>
      </c>
      <c r="D51" s="28">
        <f>VLOOKUP($A51,cuc!$A$3:$AA$2089,D$3,FALSE)</f>
        <v>1698551223</v>
      </c>
      <c r="E51" s="28">
        <f>VLOOKUP($A51,cuc!$A$3:$AA$2089,E$3,FALSE)</f>
        <v>1332781505</v>
      </c>
      <c r="F51" s="28">
        <f>VLOOKUP($A51,cuc!$A$3:$AA$2089,F$3,FALSE)</f>
        <v>2626511526</v>
      </c>
      <c r="G51" s="29">
        <f>VLOOKUP($A51,cuc!$A$3:$AA$2089,G$3,FALSE)</f>
        <v>3412455495</v>
      </c>
      <c r="H51" s="29">
        <f>VLOOKUP($A51,cuc!$A$3:$AA$2089,H$3,FALSE)</f>
        <v>1699103515</v>
      </c>
    </row>
    <row r="52" spans="1:8" x14ac:dyDescent="0.25">
      <c r="A52" s="14">
        <v>144125</v>
      </c>
      <c r="B52" s="49" t="str">
        <f>PROPER(VLOOKUP($A52,cuc!$A$3:$AA$2089,B$3,FALSE))</f>
        <v xml:space="preserve">         Categoría E Riesgo De Incobrabilidad</v>
      </c>
      <c r="C52" s="28">
        <f>VLOOKUP($A52,cuc!$A$3:$AA$2089,C$3,FALSE)</f>
        <v>2387799601.1100001</v>
      </c>
      <c r="D52" s="28">
        <f>VLOOKUP($A52,cuc!$A$3:$AA$2089,D$3,FALSE)</f>
        <v>2658322106.7800002</v>
      </c>
      <c r="E52" s="28">
        <f>VLOOKUP($A52,cuc!$A$3:$AA$2089,E$3,FALSE)</f>
        <v>2746382326</v>
      </c>
      <c r="F52" s="28">
        <f>VLOOKUP($A52,cuc!$A$3:$AA$2089,F$3,FALSE)</f>
        <v>4334457407</v>
      </c>
      <c r="G52" s="29">
        <f>VLOOKUP($A52,cuc!$A$3:$AA$2089,G$3,FALSE)</f>
        <v>8005776761</v>
      </c>
      <c r="H52" s="29">
        <f>VLOOKUP($A52,cuc!$A$3:$AA$2089,H$3,FALSE)</f>
        <v>7108018711</v>
      </c>
    </row>
    <row r="53" spans="1:8" x14ac:dyDescent="0.25">
      <c r="A53" s="14">
        <v>144215</v>
      </c>
      <c r="B53" s="49" t="str">
        <f>PROPER(VLOOKUP($A53,cuc!$A$3:$AA$2089,B$3,FALSE))</f>
        <v xml:space="preserve">         Categoría C Riesgo Apreciable</v>
      </c>
      <c r="C53" s="28">
        <f>VLOOKUP($A53,cuc!$A$3:$AA$2089,C$3,FALSE)</f>
        <v>0</v>
      </c>
      <c r="D53" s="28">
        <f>VLOOKUP($A53,cuc!$A$3:$AA$2089,D$3,FALSE)</f>
        <v>0</v>
      </c>
      <c r="E53" s="28">
        <f>VLOOKUP($A53,cuc!$A$3:$AA$2089,E$3,FALSE)</f>
        <v>0</v>
      </c>
      <c r="F53" s="28">
        <f>VLOOKUP($A53,cuc!$A$3:$AA$2089,F$3,FALSE)</f>
        <v>0</v>
      </c>
      <c r="G53" s="29">
        <f>VLOOKUP($A53,cuc!$A$3:$AA$2089,G$3,FALSE)</f>
        <v>0</v>
      </c>
      <c r="H53" s="29">
        <f>VLOOKUP($A53,cuc!$A$3:$AA$2089,H$3,FALSE)</f>
        <v>0</v>
      </c>
    </row>
    <row r="54" spans="1:8" x14ac:dyDescent="0.25">
      <c r="A54" s="14">
        <v>144220</v>
      </c>
      <c r="B54" s="49" t="str">
        <f>PROPER(VLOOKUP($A54,cuc!$A$3:$AA$2089,B$3,FALSE))</f>
        <v xml:space="preserve">         Categoría D Riesgo Significativo</v>
      </c>
      <c r="C54" s="28">
        <f>VLOOKUP($A54,cuc!$A$3:$AA$2089,C$3,FALSE)</f>
        <v>0</v>
      </c>
      <c r="D54" s="28">
        <f>VLOOKUP($A54,cuc!$A$3:$AA$2089,D$3,FALSE)</f>
        <v>0</v>
      </c>
      <c r="E54" s="28">
        <f>VLOOKUP($A54,cuc!$A$3:$AA$2089,E$3,FALSE)</f>
        <v>0</v>
      </c>
      <c r="F54" s="28">
        <f>VLOOKUP($A54,cuc!$A$3:$AA$2089,F$3,FALSE)</f>
        <v>0</v>
      </c>
      <c r="G54" s="29">
        <f>VLOOKUP($A54,cuc!$A$3:$AA$2089,G$3,FALSE)</f>
        <v>0</v>
      </c>
      <c r="H54" s="29">
        <f>VLOOKUP($A54,cuc!$A$3:$AA$2089,H$3,FALSE)</f>
        <v>0</v>
      </c>
    </row>
    <row r="55" spans="1:8" x14ac:dyDescent="0.25">
      <c r="A55" s="14">
        <v>144225</v>
      </c>
      <c r="B55" s="49" t="str">
        <f>PROPER(VLOOKUP($A55,cuc!$A$3:$AA$2089,B$3,FALSE))</f>
        <v xml:space="preserve">         Categoría E Riesgo De Incobrabilidad</v>
      </c>
      <c r="C55" s="28">
        <f>VLOOKUP($A55,cuc!$A$3:$AA$2089,C$3,FALSE)</f>
        <v>0</v>
      </c>
      <c r="D55" s="28">
        <f>VLOOKUP($A55,cuc!$A$3:$AA$2089,D$3,FALSE)</f>
        <v>0</v>
      </c>
      <c r="E55" s="28">
        <f>VLOOKUP($A55,cuc!$A$3:$AA$2089,E$3,FALSE)</f>
        <v>0</v>
      </c>
      <c r="F55" s="28">
        <f>VLOOKUP($A55,cuc!$A$3:$AA$2089,F$3,FALSE)</f>
        <v>0</v>
      </c>
      <c r="G55" s="29">
        <f>VLOOKUP($A55,cuc!$A$3:$AA$2089,G$3,FALSE)</f>
        <v>0</v>
      </c>
      <c r="H55" s="29">
        <f>VLOOKUP($A55,cuc!$A$3:$AA$2089,H$3,FALSE)</f>
        <v>0</v>
      </c>
    </row>
    <row r="56" spans="1:8" x14ac:dyDescent="0.25">
      <c r="A56" s="14">
        <v>144815</v>
      </c>
      <c r="B56" s="49" t="str">
        <f>PROPER(VLOOKUP($A56,cuc!$A$3:$AA$2089,B$3,FALSE))</f>
        <v xml:space="preserve">         Categoría C Riesgo Apreciable</v>
      </c>
      <c r="C56" s="28">
        <f>VLOOKUP($A56,cuc!$A$3:$AA$2089,C$3,FALSE)</f>
        <v>0</v>
      </c>
      <c r="D56" s="28">
        <f>VLOOKUP($A56,cuc!$A$3:$AA$2089,D$3,FALSE)</f>
        <v>0</v>
      </c>
      <c r="E56" s="28">
        <f>VLOOKUP($A56,cuc!$A$3:$AA$2089,E$3,FALSE)</f>
        <v>0</v>
      </c>
      <c r="F56" s="28">
        <f>VLOOKUP($A56,cuc!$A$3:$AA$2089,F$3,FALSE)</f>
        <v>0</v>
      </c>
      <c r="G56" s="29">
        <f>VLOOKUP($A56,cuc!$A$3:$AA$2089,G$3,FALSE)</f>
        <v>0</v>
      </c>
      <c r="H56" s="29">
        <f>VLOOKUP($A56,cuc!$A$3:$AA$2089,H$3,FALSE)</f>
        <v>0</v>
      </c>
    </row>
    <row r="57" spans="1:8" x14ac:dyDescent="0.25">
      <c r="A57" s="14">
        <v>144820</v>
      </c>
      <c r="B57" s="49" t="str">
        <f>PROPER(VLOOKUP($A57,cuc!$A$3:$AA$2089,B$3,FALSE))</f>
        <v xml:space="preserve">         Categoría D Riesgo Significativo</v>
      </c>
      <c r="C57" s="28">
        <f>VLOOKUP($A57,cuc!$A$3:$AA$2089,C$3,FALSE)</f>
        <v>0</v>
      </c>
      <c r="D57" s="28">
        <f>VLOOKUP($A57,cuc!$A$3:$AA$2089,D$3,FALSE)</f>
        <v>0</v>
      </c>
      <c r="E57" s="28">
        <f>VLOOKUP($A57,cuc!$A$3:$AA$2089,E$3,FALSE)</f>
        <v>0</v>
      </c>
      <c r="F57" s="28">
        <f>VLOOKUP($A57,cuc!$A$3:$AA$2089,F$3,FALSE)</f>
        <v>0</v>
      </c>
      <c r="G57" s="29">
        <f>VLOOKUP($A57,cuc!$A$3:$AA$2089,G$3,FALSE)</f>
        <v>0</v>
      </c>
      <c r="H57" s="29">
        <f>VLOOKUP($A57,cuc!$A$3:$AA$2089,H$3,FALSE)</f>
        <v>0</v>
      </c>
    </row>
    <row r="58" spans="1:8" x14ac:dyDescent="0.25">
      <c r="A58" s="14">
        <v>144825</v>
      </c>
      <c r="B58" s="49" t="str">
        <f>PROPER(VLOOKUP($A58,cuc!$A$3:$AA$2089,B$3,FALSE))</f>
        <v xml:space="preserve">         Categoría E Riesgo De Incobrabilidad</v>
      </c>
      <c r="C58" s="28">
        <f>VLOOKUP($A58,cuc!$A$3:$AA$2089,C$3,FALSE)</f>
        <v>0</v>
      </c>
      <c r="D58" s="28">
        <f>VLOOKUP($A58,cuc!$A$3:$AA$2089,D$3,FALSE)</f>
        <v>0</v>
      </c>
      <c r="E58" s="28">
        <f>VLOOKUP($A58,cuc!$A$3:$AA$2089,E$3,FALSE)</f>
        <v>0</v>
      </c>
      <c r="F58" s="28">
        <f>VLOOKUP($A58,cuc!$A$3:$AA$2089,F$3,FALSE)</f>
        <v>0</v>
      </c>
      <c r="G58" s="29">
        <f>VLOOKUP($A58,cuc!$A$3:$AA$2089,G$3,FALSE)</f>
        <v>0</v>
      </c>
      <c r="H58" s="29">
        <f>VLOOKUP($A58,cuc!$A$3:$AA$2089,H$3,FALSE)</f>
        <v>0</v>
      </c>
    </row>
    <row r="59" spans="1:8" x14ac:dyDescent="0.25">
      <c r="A59" s="14">
        <v>145415</v>
      </c>
      <c r="B59" s="49" t="str">
        <f>PROPER(VLOOKUP($A59,cuc!$A$3:$AA$2089,B$3,FALSE))</f>
        <v xml:space="preserve">         Categoría C Riesgo Apreciable</v>
      </c>
      <c r="C59" s="28">
        <f>VLOOKUP($A59,cuc!$A$3:$AA$2089,C$3,FALSE)</f>
        <v>0</v>
      </c>
      <c r="D59" s="28">
        <f>VLOOKUP($A59,cuc!$A$3:$AA$2089,D$3,FALSE)</f>
        <v>0</v>
      </c>
      <c r="E59" s="28">
        <f>VLOOKUP($A59,cuc!$A$3:$AA$2089,E$3,FALSE)</f>
        <v>0</v>
      </c>
      <c r="F59" s="28">
        <f>VLOOKUP($A59,cuc!$A$3:$AA$2089,F$3,FALSE)</f>
        <v>0</v>
      </c>
      <c r="G59" s="29">
        <f>VLOOKUP($A59,cuc!$A$3:$AA$2089,G$3,FALSE)</f>
        <v>0</v>
      </c>
      <c r="H59" s="29">
        <f>VLOOKUP($A59,cuc!$A$3:$AA$2089,H$3,FALSE)</f>
        <v>0</v>
      </c>
    </row>
    <row r="60" spans="1:8" x14ac:dyDescent="0.25">
      <c r="A60" s="14">
        <v>145420</v>
      </c>
      <c r="B60" s="49" t="str">
        <f>PROPER(VLOOKUP($A60,cuc!$A$3:$AA$2089,B$3,FALSE))</f>
        <v xml:space="preserve">         Categoría D Riesgo Significativo</v>
      </c>
      <c r="C60" s="28">
        <f>VLOOKUP($A60,cuc!$A$3:$AA$2089,C$3,FALSE)</f>
        <v>0</v>
      </c>
      <c r="D60" s="28">
        <f>VLOOKUP($A60,cuc!$A$3:$AA$2089,D$3,FALSE)</f>
        <v>0</v>
      </c>
      <c r="E60" s="28">
        <f>VLOOKUP($A60,cuc!$A$3:$AA$2089,E$3,FALSE)</f>
        <v>0</v>
      </c>
      <c r="F60" s="28">
        <f>VLOOKUP($A60,cuc!$A$3:$AA$2089,F$3,FALSE)</f>
        <v>0</v>
      </c>
      <c r="G60" s="29">
        <f>VLOOKUP($A60,cuc!$A$3:$AA$2089,G$3,FALSE)</f>
        <v>0</v>
      </c>
      <c r="H60" s="29">
        <f>VLOOKUP($A60,cuc!$A$3:$AA$2089,H$3,FALSE)</f>
        <v>0</v>
      </c>
    </row>
    <row r="61" spans="1:8" x14ac:dyDescent="0.25">
      <c r="A61" s="14">
        <v>145425</v>
      </c>
      <c r="B61" s="49" t="str">
        <f>PROPER(VLOOKUP($A61,cuc!$A$3:$AA$2089,B$3,FALSE))</f>
        <v xml:space="preserve">         Categoría E Riesgo De Incobrabilidad</v>
      </c>
      <c r="C61" s="28">
        <f>VLOOKUP($A61,cuc!$A$3:$AA$2089,C$3,FALSE)</f>
        <v>0</v>
      </c>
      <c r="D61" s="28">
        <f>VLOOKUP($A61,cuc!$A$3:$AA$2089,D$3,FALSE)</f>
        <v>0</v>
      </c>
      <c r="E61" s="28">
        <f>VLOOKUP($A61,cuc!$A$3:$AA$2089,E$3,FALSE)</f>
        <v>0</v>
      </c>
      <c r="F61" s="28">
        <f>VLOOKUP($A61,cuc!$A$3:$AA$2089,F$3,FALSE)</f>
        <v>0</v>
      </c>
      <c r="G61" s="29">
        <f>VLOOKUP($A61,cuc!$A$3:$AA$2089,G$3,FALSE)</f>
        <v>0</v>
      </c>
      <c r="H61" s="29">
        <f>VLOOKUP($A61,cuc!$A$3:$AA$2089,H$3,FALSE)</f>
        <v>0</v>
      </c>
    </row>
    <row r="62" spans="1:8" x14ac:dyDescent="0.25">
      <c r="A62" s="14">
        <v>145515</v>
      </c>
      <c r="B62" s="49" t="str">
        <f>PROPER(VLOOKUP($A62,cuc!$A$3:$AA$2089,B$3,FALSE))</f>
        <v xml:space="preserve">         Categoría C Riesgo Apreciable</v>
      </c>
      <c r="C62" s="28">
        <f>VLOOKUP($A62,cuc!$A$3:$AA$2089,C$3,FALSE)</f>
        <v>0</v>
      </c>
      <c r="D62" s="28">
        <f>VLOOKUP($A62,cuc!$A$3:$AA$2089,D$3,FALSE)</f>
        <v>0</v>
      </c>
      <c r="E62" s="28">
        <f>VLOOKUP($A62,cuc!$A$3:$AA$2089,E$3,FALSE)</f>
        <v>0</v>
      </c>
      <c r="F62" s="28">
        <f>VLOOKUP($A62,cuc!$A$3:$AA$2089,F$3,FALSE)</f>
        <v>0</v>
      </c>
      <c r="G62" s="29">
        <f>VLOOKUP($A62,cuc!$A$3:$AA$2089,G$3,FALSE)</f>
        <v>0</v>
      </c>
      <c r="H62" s="29">
        <f>VLOOKUP($A62,cuc!$A$3:$AA$2089,H$3,FALSE)</f>
        <v>0</v>
      </c>
    </row>
    <row r="63" spans="1:8" x14ac:dyDescent="0.25">
      <c r="A63" s="14">
        <v>145520</v>
      </c>
      <c r="B63" s="49" t="str">
        <f>PROPER(VLOOKUP($A63,cuc!$A$3:$AA$2089,B$3,FALSE))</f>
        <v xml:space="preserve">         Categoría D Riesgo Significativo</v>
      </c>
      <c r="C63" s="28">
        <f>VLOOKUP($A63,cuc!$A$3:$AA$2089,C$3,FALSE)</f>
        <v>0</v>
      </c>
      <c r="D63" s="28">
        <f>VLOOKUP($A63,cuc!$A$3:$AA$2089,D$3,FALSE)</f>
        <v>0</v>
      </c>
      <c r="E63" s="28">
        <f>VLOOKUP($A63,cuc!$A$3:$AA$2089,E$3,FALSE)</f>
        <v>0</v>
      </c>
      <c r="F63" s="28">
        <f>VLOOKUP($A63,cuc!$A$3:$AA$2089,F$3,FALSE)</f>
        <v>0</v>
      </c>
      <c r="G63" s="29">
        <f>VLOOKUP($A63,cuc!$A$3:$AA$2089,G$3,FALSE)</f>
        <v>0</v>
      </c>
      <c r="H63" s="29">
        <f>VLOOKUP($A63,cuc!$A$3:$AA$2089,H$3,FALSE)</f>
        <v>0</v>
      </c>
    </row>
    <row r="64" spans="1:8" x14ac:dyDescent="0.25">
      <c r="A64" s="14">
        <v>145525</v>
      </c>
      <c r="B64" s="49" t="str">
        <f>PROPER(VLOOKUP($A64,cuc!$A$3:$AA$2089,B$3,FALSE))</f>
        <v xml:space="preserve">         Categoría E Riesgo De Incobrabilidad</v>
      </c>
      <c r="C64" s="28">
        <f>VLOOKUP($A64,cuc!$A$3:$AA$2089,C$3,FALSE)</f>
        <v>0</v>
      </c>
      <c r="D64" s="28">
        <f>VLOOKUP($A64,cuc!$A$3:$AA$2089,D$3,FALSE)</f>
        <v>0</v>
      </c>
      <c r="E64" s="28">
        <f>VLOOKUP($A64,cuc!$A$3:$AA$2089,E$3,FALSE)</f>
        <v>0</v>
      </c>
      <c r="F64" s="28">
        <f>VLOOKUP($A64,cuc!$A$3:$AA$2089,F$3,FALSE)</f>
        <v>0</v>
      </c>
      <c r="G64" s="29">
        <f>VLOOKUP($A64,cuc!$A$3:$AA$2089,G$3,FALSE)</f>
        <v>0</v>
      </c>
      <c r="H64" s="29">
        <f>VLOOKUP($A64,cuc!$A$3:$AA$2089,H$3,FALSE)</f>
        <v>0</v>
      </c>
    </row>
    <row r="65" spans="1:8" x14ac:dyDescent="0.25">
      <c r="A65" s="14">
        <v>146115</v>
      </c>
      <c r="B65" s="49" t="str">
        <f>PROPER(VLOOKUP($A65,cuc!$A$3:$AA$2089,B$3,FALSE))</f>
        <v xml:space="preserve">         Categoría C Riesgo Apreciable</v>
      </c>
      <c r="C65" s="28">
        <f>VLOOKUP($A65,cuc!$A$3:$AA$2089,C$3,FALSE)</f>
        <v>0</v>
      </c>
      <c r="D65" s="28">
        <f>VLOOKUP($A65,cuc!$A$3:$AA$2089,D$3,FALSE)</f>
        <v>0</v>
      </c>
      <c r="E65" s="28">
        <f>VLOOKUP($A65,cuc!$A$3:$AA$2089,E$3,FALSE)</f>
        <v>0</v>
      </c>
      <c r="F65" s="28">
        <f>VLOOKUP($A65,cuc!$A$3:$AA$2089,F$3,FALSE)</f>
        <v>0</v>
      </c>
      <c r="G65" s="29">
        <f>VLOOKUP($A65,cuc!$A$3:$AA$2089,G$3,FALSE)</f>
        <v>0</v>
      </c>
      <c r="H65" s="29">
        <f>VLOOKUP($A65,cuc!$A$3:$AA$2089,H$3,FALSE)</f>
        <v>0</v>
      </c>
    </row>
    <row r="66" spans="1:8" x14ac:dyDescent="0.25">
      <c r="A66" s="14">
        <v>146120</v>
      </c>
      <c r="B66" s="49" t="str">
        <f>PROPER(VLOOKUP($A66,cuc!$A$3:$AA$2089,B$3,FALSE))</f>
        <v xml:space="preserve">         Categoría D Riesgo Significativo</v>
      </c>
      <c r="C66" s="28">
        <f>VLOOKUP($A66,cuc!$A$3:$AA$2089,C$3,FALSE)</f>
        <v>0</v>
      </c>
      <c r="D66" s="28">
        <f>VLOOKUP($A66,cuc!$A$3:$AA$2089,D$3,FALSE)</f>
        <v>0</v>
      </c>
      <c r="E66" s="28">
        <f>VLOOKUP($A66,cuc!$A$3:$AA$2089,E$3,FALSE)</f>
        <v>0</v>
      </c>
      <c r="F66" s="28">
        <f>VLOOKUP($A66,cuc!$A$3:$AA$2089,F$3,FALSE)</f>
        <v>0</v>
      </c>
      <c r="G66" s="29">
        <f>VLOOKUP($A66,cuc!$A$3:$AA$2089,G$3,FALSE)</f>
        <v>0</v>
      </c>
      <c r="H66" s="29">
        <f>VLOOKUP($A66,cuc!$A$3:$AA$2089,H$3,FALSE)</f>
        <v>0</v>
      </c>
    </row>
    <row r="67" spans="1:8" x14ac:dyDescent="0.25">
      <c r="A67" s="14">
        <v>146125</v>
      </c>
      <c r="B67" s="49" t="str">
        <f>PROPER(VLOOKUP($A67,cuc!$A$3:$AA$2089,B$3,FALSE))</f>
        <v xml:space="preserve">         Categoría E Riesgo De Incobrabilidad</v>
      </c>
      <c r="C67" s="28">
        <f>VLOOKUP($A67,cuc!$A$3:$AA$2089,C$3,FALSE)</f>
        <v>0</v>
      </c>
      <c r="D67" s="28">
        <f>VLOOKUP($A67,cuc!$A$3:$AA$2089,D$3,FALSE)</f>
        <v>0</v>
      </c>
      <c r="E67" s="28">
        <f>VLOOKUP($A67,cuc!$A$3:$AA$2089,E$3,FALSE)</f>
        <v>0</v>
      </c>
      <c r="F67" s="28">
        <f>VLOOKUP($A67,cuc!$A$3:$AA$2089,F$3,FALSE)</f>
        <v>0</v>
      </c>
      <c r="G67" s="29">
        <f>VLOOKUP($A67,cuc!$A$3:$AA$2089,G$3,FALSE)</f>
        <v>0</v>
      </c>
      <c r="H67" s="29">
        <f>VLOOKUP($A67,cuc!$A$3:$AA$2089,H$3,FALSE)</f>
        <v>0</v>
      </c>
    </row>
    <row r="68" spans="1:8" x14ac:dyDescent="0.25">
      <c r="A68" s="14">
        <v>146215</v>
      </c>
      <c r="B68" s="49" t="str">
        <f>PROPER(VLOOKUP($A68,cuc!$A$3:$AA$2089,B$3,FALSE))</f>
        <v xml:space="preserve">         Categoría C Riesgo Apreciable</v>
      </c>
      <c r="C68" s="28">
        <f>VLOOKUP($A68,cuc!$A$3:$AA$2089,C$3,FALSE)</f>
        <v>0</v>
      </c>
      <c r="D68" s="28">
        <f>VLOOKUP($A68,cuc!$A$3:$AA$2089,D$3,FALSE)</f>
        <v>0</v>
      </c>
      <c r="E68" s="28">
        <f>VLOOKUP($A68,cuc!$A$3:$AA$2089,E$3,FALSE)</f>
        <v>0</v>
      </c>
      <c r="F68" s="28">
        <f>VLOOKUP($A68,cuc!$A$3:$AA$2089,F$3,FALSE)</f>
        <v>0</v>
      </c>
      <c r="G68" s="29">
        <f>VLOOKUP($A68,cuc!$A$3:$AA$2089,G$3,FALSE)</f>
        <v>0</v>
      </c>
      <c r="H68" s="29">
        <f>VLOOKUP($A68,cuc!$A$3:$AA$2089,H$3,FALSE)</f>
        <v>0</v>
      </c>
    </row>
    <row r="69" spans="1:8" x14ac:dyDescent="0.25">
      <c r="A69" s="14">
        <v>146220</v>
      </c>
      <c r="B69" s="49" t="str">
        <f>PROPER(VLOOKUP($A69,cuc!$A$3:$AA$2089,B$3,FALSE))</f>
        <v xml:space="preserve">         Categoría D Riesgo Significativo</v>
      </c>
      <c r="C69" s="28">
        <f>VLOOKUP($A69,cuc!$A$3:$AA$2089,C$3,FALSE)</f>
        <v>0</v>
      </c>
      <c r="D69" s="28">
        <f>VLOOKUP($A69,cuc!$A$3:$AA$2089,D$3,FALSE)</f>
        <v>0</v>
      </c>
      <c r="E69" s="28">
        <f>VLOOKUP($A69,cuc!$A$3:$AA$2089,E$3,FALSE)</f>
        <v>0</v>
      </c>
      <c r="F69" s="28">
        <f>VLOOKUP($A69,cuc!$A$3:$AA$2089,F$3,FALSE)</f>
        <v>0</v>
      </c>
      <c r="G69" s="29">
        <f>VLOOKUP($A69,cuc!$A$3:$AA$2089,G$3,FALSE)</f>
        <v>0</v>
      </c>
      <c r="H69" s="29">
        <f>VLOOKUP($A69,cuc!$A$3:$AA$2089,H$3,FALSE)</f>
        <v>0</v>
      </c>
    </row>
    <row r="70" spans="1:8" x14ac:dyDescent="0.25">
      <c r="A70" s="14">
        <v>146225</v>
      </c>
      <c r="B70" s="49" t="str">
        <f>PROPER(VLOOKUP($A70,cuc!$A$3:$AA$2089,B$3,FALSE))</f>
        <v xml:space="preserve">         Categoría E Riesgo De Incobrabilidad</v>
      </c>
      <c r="C70" s="28">
        <f>VLOOKUP($A70,cuc!$A$3:$AA$2089,C$3,FALSE)</f>
        <v>0</v>
      </c>
      <c r="D70" s="28">
        <f>VLOOKUP($A70,cuc!$A$3:$AA$2089,D$3,FALSE)</f>
        <v>0</v>
      </c>
      <c r="E70" s="28">
        <f>VLOOKUP($A70,cuc!$A$3:$AA$2089,E$3,FALSE)</f>
        <v>0</v>
      </c>
      <c r="F70" s="28">
        <f>VLOOKUP($A70,cuc!$A$3:$AA$2089,F$3,FALSE)</f>
        <v>0</v>
      </c>
      <c r="G70" s="29">
        <f>VLOOKUP($A70,cuc!$A$3:$AA$2089,G$3,FALSE)</f>
        <v>0</v>
      </c>
      <c r="H70" s="29">
        <f>VLOOKUP($A70,cuc!$A$3:$AA$2089,H$3,FALSE)</f>
        <v>0</v>
      </c>
    </row>
    <row r="71" spans="1:8" x14ac:dyDescent="0.25">
      <c r="A71" s="14">
        <v>146915</v>
      </c>
      <c r="B71" s="49" t="str">
        <f>PROPER(VLOOKUP($A71,cuc!$A$3:$AA$2089,B$3,FALSE))</f>
        <v xml:space="preserve">         Categoría C Riesgo Apreciable, Vivienda</v>
      </c>
      <c r="C71" s="28">
        <f>VLOOKUP($A71,cuc!$A$3:$AA$2089,C$3,FALSE)</f>
        <v>0</v>
      </c>
      <c r="D71" s="28">
        <f>VLOOKUP($A71,cuc!$A$3:$AA$2089,D$3,FALSE)</f>
        <v>0</v>
      </c>
      <c r="E71" s="28">
        <f>VLOOKUP($A71,cuc!$A$3:$AA$2089,E$3,FALSE)</f>
        <v>0</v>
      </c>
      <c r="F71" s="28">
        <f>VLOOKUP($A71,cuc!$A$3:$AA$2089,F$3,FALSE)</f>
        <v>0</v>
      </c>
      <c r="G71" s="29">
        <f>VLOOKUP($A71,cuc!$A$3:$AA$2089,G$3,FALSE)</f>
        <v>0</v>
      </c>
      <c r="H71" s="29">
        <f>VLOOKUP($A71,cuc!$A$3:$AA$2089,H$3,FALSE)</f>
        <v>0</v>
      </c>
    </row>
    <row r="72" spans="1:8" x14ac:dyDescent="0.25">
      <c r="A72" s="14">
        <v>146920</v>
      </c>
      <c r="B72" s="49" t="str">
        <f>PROPER(VLOOKUP($A72,cuc!$A$3:$AA$2089,B$3,FALSE))</f>
        <v xml:space="preserve">         Categoría D Riesgo Significativo, Vivienda</v>
      </c>
      <c r="C72" s="28">
        <f>VLOOKUP($A72,cuc!$A$3:$AA$2089,C$3,FALSE)</f>
        <v>0</v>
      </c>
      <c r="D72" s="28">
        <f>VLOOKUP($A72,cuc!$A$3:$AA$2089,D$3,FALSE)</f>
        <v>0</v>
      </c>
      <c r="E72" s="28">
        <f>VLOOKUP($A72,cuc!$A$3:$AA$2089,E$3,FALSE)</f>
        <v>0</v>
      </c>
      <c r="F72" s="28">
        <f>VLOOKUP($A72,cuc!$A$3:$AA$2089,F$3,FALSE)</f>
        <v>0</v>
      </c>
      <c r="G72" s="29">
        <f>VLOOKUP($A72,cuc!$A$3:$AA$2089,G$3,FALSE)</f>
        <v>0</v>
      </c>
      <c r="H72" s="29">
        <f>VLOOKUP($A72,cuc!$A$3:$AA$2089,H$3,FALSE)</f>
        <v>0</v>
      </c>
    </row>
    <row r="73" spans="1:8" x14ac:dyDescent="0.25">
      <c r="A73" s="14">
        <v>146925</v>
      </c>
      <c r="B73" s="49" t="str">
        <f>PROPER(VLOOKUP($A73,cuc!$A$3:$AA$2089,B$3,FALSE))</f>
        <v xml:space="preserve">         Categoría E Riesgo De Incobrabilidad, Vivienda</v>
      </c>
      <c r="C73" s="28">
        <f>VLOOKUP($A73,cuc!$A$3:$AA$2089,C$3,FALSE)</f>
        <v>0</v>
      </c>
      <c r="D73" s="28">
        <f>VLOOKUP($A73,cuc!$A$3:$AA$2089,D$3,FALSE)</f>
        <v>0</v>
      </c>
      <c r="E73" s="28">
        <f>VLOOKUP($A73,cuc!$A$3:$AA$2089,E$3,FALSE)</f>
        <v>0</v>
      </c>
      <c r="F73" s="28">
        <f>VLOOKUP($A73,cuc!$A$3:$AA$2089,F$3,FALSE)</f>
        <v>0</v>
      </c>
      <c r="G73" s="29">
        <f>VLOOKUP($A73,cuc!$A$3:$AA$2089,G$3,FALSE)</f>
        <v>0</v>
      </c>
      <c r="H73" s="29">
        <f>VLOOKUP($A73,cuc!$A$3:$AA$2089,H$3,FALSE)</f>
        <v>0</v>
      </c>
    </row>
    <row r="74" spans="1:8" x14ac:dyDescent="0.25">
      <c r="A74" s="14">
        <v>146940</v>
      </c>
      <c r="B74" s="49" t="str">
        <f>PROPER(VLOOKUP($A74,cuc!$A$3:$AA$2089,B$3,FALSE))</f>
        <v xml:space="preserve">         Categoría C Riesgo Apreciable, Consumo</v>
      </c>
      <c r="C74" s="28">
        <f>VLOOKUP($A74,cuc!$A$3:$AA$2089,C$3,FALSE)</f>
        <v>0</v>
      </c>
      <c r="D74" s="28">
        <f>VLOOKUP($A74,cuc!$A$3:$AA$2089,D$3,FALSE)</f>
        <v>0</v>
      </c>
      <c r="E74" s="28">
        <f>VLOOKUP($A74,cuc!$A$3:$AA$2089,E$3,FALSE)</f>
        <v>0</v>
      </c>
      <c r="F74" s="28">
        <f>VLOOKUP($A74,cuc!$A$3:$AA$2089,F$3,FALSE)</f>
        <v>0</v>
      </c>
      <c r="G74" s="29">
        <f>VLOOKUP($A74,cuc!$A$3:$AA$2089,G$3,FALSE)</f>
        <v>0</v>
      </c>
      <c r="H74" s="29">
        <f>VLOOKUP($A74,cuc!$A$3:$AA$2089,H$3,FALSE)</f>
        <v>0</v>
      </c>
    </row>
    <row r="75" spans="1:8" x14ac:dyDescent="0.25">
      <c r="A75" s="14">
        <v>146945</v>
      </c>
      <c r="B75" s="49" t="str">
        <f>PROPER(VLOOKUP($A75,cuc!$A$3:$AA$2089,B$3,FALSE))</f>
        <v xml:space="preserve">         Categoría D Riesgo Significativo, Consumo</v>
      </c>
      <c r="C75" s="28">
        <f>VLOOKUP($A75,cuc!$A$3:$AA$2089,C$3,FALSE)</f>
        <v>0</v>
      </c>
      <c r="D75" s="28">
        <f>VLOOKUP($A75,cuc!$A$3:$AA$2089,D$3,FALSE)</f>
        <v>0</v>
      </c>
      <c r="E75" s="28">
        <f>VLOOKUP($A75,cuc!$A$3:$AA$2089,E$3,FALSE)</f>
        <v>0</v>
      </c>
      <c r="F75" s="28">
        <f>VLOOKUP($A75,cuc!$A$3:$AA$2089,F$3,FALSE)</f>
        <v>0</v>
      </c>
      <c r="G75" s="29">
        <f>VLOOKUP($A75,cuc!$A$3:$AA$2089,G$3,FALSE)</f>
        <v>0</v>
      </c>
      <c r="H75" s="29">
        <f>VLOOKUP($A75,cuc!$A$3:$AA$2089,H$3,FALSE)</f>
        <v>0</v>
      </c>
    </row>
    <row r="76" spans="1:8" x14ac:dyDescent="0.25">
      <c r="A76" s="14">
        <v>146950</v>
      </c>
      <c r="B76" s="49" t="str">
        <f>PROPER(VLOOKUP($A76,cuc!$A$3:$AA$2089,B$3,FALSE))</f>
        <v xml:space="preserve">         Categoría E Riesgo De Incobrabilidad, Consumo</v>
      </c>
      <c r="C76" s="28">
        <f>VLOOKUP($A76,cuc!$A$3:$AA$2089,C$3,FALSE)</f>
        <v>0</v>
      </c>
      <c r="D76" s="28">
        <f>VLOOKUP($A76,cuc!$A$3:$AA$2089,D$3,FALSE)</f>
        <v>0</v>
      </c>
      <c r="E76" s="28">
        <f>VLOOKUP($A76,cuc!$A$3:$AA$2089,E$3,FALSE)</f>
        <v>0</v>
      </c>
      <c r="F76" s="28">
        <f>VLOOKUP($A76,cuc!$A$3:$AA$2089,F$3,FALSE)</f>
        <v>0</v>
      </c>
      <c r="G76" s="29">
        <f>VLOOKUP($A76,cuc!$A$3:$AA$2089,G$3,FALSE)</f>
        <v>0</v>
      </c>
      <c r="H76" s="29">
        <f>VLOOKUP($A76,cuc!$A$3:$AA$2089,H$3,FALSE)</f>
        <v>0</v>
      </c>
    </row>
    <row r="77" spans="1:8" x14ac:dyDescent="0.25">
      <c r="A77" s="138"/>
      <c r="B77" s="139"/>
      <c r="C77" s="133"/>
      <c r="D77" s="133"/>
      <c r="E77" s="133"/>
      <c r="F77" s="133"/>
      <c r="G77" s="134"/>
      <c r="H77" s="134"/>
    </row>
    <row r="78" spans="1:8" ht="14.4" thickBot="1" x14ac:dyDescent="0.3">
      <c r="A78" s="15"/>
      <c r="B78" s="19" t="s">
        <v>1875</v>
      </c>
      <c r="C78" s="31">
        <f>+SUM(C38:C77)</f>
        <v>5653577197.9099998</v>
      </c>
      <c r="D78" s="31">
        <f t="shared" ref="D78:G78" si="1">+SUM(D38:D77)</f>
        <v>5436295948.5799999</v>
      </c>
      <c r="E78" s="31">
        <f t="shared" si="1"/>
        <v>5282932769</v>
      </c>
      <c r="F78" s="31">
        <f t="shared" si="1"/>
        <v>9008383027</v>
      </c>
      <c r="G78" s="31">
        <f t="shared" si="1"/>
        <v>13538514849</v>
      </c>
      <c r="H78" s="31">
        <f t="shared" ref="H78" si="2">+SUM(H38:H77)</f>
        <v>9866203769</v>
      </c>
    </row>
    <row r="79" spans="1:8" ht="14.4" thickBot="1" x14ac:dyDescent="0.3"/>
    <row r="80" spans="1:8" x14ac:dyDescent="0.25">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25">
      <c r="B81" s="10" t="s">
        <v>1876</v>
      </c>
      <c r="C81" s="27">
        <f>IFERROR(+C35/C78,0%)</f>
        <v>0.40113647358143006</v>
      </c>
      <c r="D81" s="27">
        <f t="shared" ref="D81:G81" si="4">IFERROR(+D35/D78,0%)</f>
        <v>0.48038730041585576</v>
      </c>
      <c r="E81" s="27">
        <f t="shared" si="4"/>
        <v>0.49508303254350955</v>
      </c>
      <c r="F81" s="27">
        <f t="shared" si="4"/>
        <v>0.46437143463615738</v>
      </c>
      <c r="G81" s="27">
        <f t="shared" si="4"/>
        <v>0.48780406659507441</v>
      </c>
      <c r="H81" s="27">
        <f t="shared" ref="H81" si="5">IFERROR(+H35/H78,0%)</f>
        <v>0.60636144448964302</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4" thickBot="1" x14ac:dyDescent="0.3">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410000</v>
      </c>
      <c r="B5" s="49" t="str">
        <f>PROPER(VLOOKUP($A5,cuc!$A$3:$AA$2089,B$3,FALSE))</f>
        <v xml:space="preserve">   Ingresos Por Venta De Bienes Y Servicios</v>
      </c>
      <c r="C5" s="28">
        <f>VLOOKUP($A5,cuc!$A$3:$AA$2089,C$3,FALSE)</f>
        <v>23533264704.130001</v>
      </c>
      <c r="D5" s="28">
        <f>VLOOKUP($A5,cuc!$A$3:$AA$2089,D$3,FALSE)</f>
        <v>26178764444.799999</v>
      </c>
      <c r="E5" s="28">
        <f>VLOOKUP($A5,cuc!$A$3:$AA$2089,E$3,FALSE)</f>
        <v>28279770840.98</v>
      </c>
      <c r="F5" s="28">
        <f>VLOOKUP($A5,cuc!$A$3:$AA$2089,F$3,FALSE)</f>
        <v>29660474879.459999</v>
      </c>
      <c r="G5" s="29">
        <f>VLOOKUP($A5,cuc!$A$3:$AA$2089,G$3,FALSE)</f>
        <v>29670871436.57</v>
      </c>
      <c r="H5" s="29">
        <f>VLOOKUP($A5,cuc!$A$3:$AA$2089,H$3,FALSE)</f>
        <v>23808347317.25</v>
      </c>
    </row>
    <row r="6" spans="1:9" x14ac:dyDescent="0.25">
      <c r="A6" s="14">
        <v>610000</v>
      </c>
      <c r="B6" s="49" t="str">
        <f>PROPER(VLOOKUP($A6,cuc!$A$3:$AA$2089,B$3,FALSE))</f>
        <v xml:space="preserve">   Costo De Ventas Y De Prestación De Servicios</v>
      </c>
      <c r="C6" s="28">
        <f>VLOOKUP($A6,cuc!$A$3:$AA$2089,C$3,FALSE)</f>
        <v>0</v>
      </c>
      <c r="D6" s="28">
        <f>VLOOKUP($A6,cuc!$A$3:$AA$2089,D$3,FALSE)</f>
        <v>0</v>
      </c>
      <c r="E6" s="28">
        <f>VLOOKUP($A6,cuc!$A$3:$AA$2089,E$3,FALSE)</f>
        <v>0</v>
      </c>
      <c r="F6" s="28">
        <f>VLOOKUP($A6,cuc!$A$3:$AA$2089,F$3,FALSE)</f>
        <v>0</v>
      </c>
      <c r="G6" s="29">
        <f>VLOOKUP($A6,cuc!$A$3:$AA$2089,G$3,FALSE)</f>
        <v>0</v>
      </c>
      <c r="H6" s="29">
        <f>VLOOKUP($A6,cuc!$A$3:$AA$2089,H$3,FALSE)</f>
        <v>0</v>
      </c>
    </row>
    <row r="7" spans="1:9" x14ac:dyDescent="0.25">
      <c r="A7" s="14">
        <v>700000</v>
      </c>
      <c r="B7" s="49" t="str">
        <f>PROPER(VLOOKUP($A7,cuc!$A$3:$AA$2089,B$3,FALSE))</f>
        <v>Costos De Producción O De Operación</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ht="14.4" thickBot="1" x14ac:dyDescent="0.3">
      <c r="A8" s="15"/>
      <c r="B8" s="19" t="s">
        <v>1877</v>
      </c>
      <c r="C8" s="31">
        <f>+C5-C6-C7</f>
        <v>23533264704.130001</v>
      </c>
      <c r="D8" s="31">
        <f t="shared" ref="D8:G8" si="0">+D5-D6-D7</f>
        <v>26178764444.799999</v>
      </c>
      <c r="E8" s="31">
        <f t="shared" si="0"/>
        <v>28279770840.98</v>
      </c>
      <c r="F8" s="31">
        <f t="shared" si="0"/>
        <v>29660474879.459999</v>
      </c>
      <c r="G8" s="31">
        <f t="shared" si="0"/>
        <v>29670871436.57</v>
      </c>
      <c r="H8" s="31">
        <f t="shared" ref="H8" si="1">+H5-H6-H7</f>
        <v>23808347317.25</v>
      </c>
    </row>
    <row r="9" spans="1:9" ht="14.4" thickBot="1" x14ac:dyDescent="0.3"/>
    <row r="10" spans="1:9" x14ac:dyDescent="0.25">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25">
      <c r="B11" s="10" t="s">
        <v>1877</v>
      </c>
      <c r="C11" s="27">
        <f>IFERROR(+C8/C5,0%)</f>
        <v>1</v>
      </c>
      <c r="D11" s="27">
        <f t="shared" ref="D11:G11" si="3">IFERROR(+D8/D5,0%)</f>
        <v>1</v>
      </c>
      <c r="E11" s="27">
        <f t="shared" si="3"/>
        <v>1</v>
      </c>
      <c r="F11" s="27">
        <f t="shared" si="3"/>
        <v>1</v>
      </c>
      <c r="G11" s="27">
        <f t="shared" si="3"/>
        <v>1</v>
      </c>
      <c r="H11" s="27">
        <f t="shared" ref="H11" si="4">IFERROR(+H8/H5,0%)</f>
        <v>1</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7.33203125" style="1" bestFit="1" customWidth="1"/>
    <col min="2" max="2" width="31.88671875" style="1" customWidth="1"/>
    <col min="3" max="5" width="7.6640625" style="1" customWidth="1"/>
    <col min="6" max="6" width="7.77734375" style="1" bestFit="1" customWidth="1"/>
    <col min="7" max="7" width="6.5546875" style="1" bestFit="1" customWidth="1"/>
    <col min="8" max="8" width="7.5546875" style="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23.4"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1890</v>
      </c>
    </row>
    <row r="5" spans="1:8" x14ac:dyDescent="0.25">
      <c r="A5" s="14">
        <v>410000</v>
      </c>
      <c r="B5" s="49" t="str">
        <f>PROPER(VLOOKUP($A5,cuc!$A$3:$AA$2089,B$3,FALSE))</f>
        <v xml:space="preserve">   Ingresos Por Venta De Bienes Y Servicios</v>
      </c>
      <c r="C5" s="140">
        <f>VLOOKUP($A5,cuc!$A$3:$AA$2089,C$3,FALSE)</f>
        <v>23533264704.130001</v>
      </c>
      <c r="D5" s="140">
        <f>VLOOKUP($A5,cuc!$A$3:$AA$2089,D$3,FALSE)</f>
        <v>26178764444.799999</v>
      </c>
      <c r="E5" s="140">
        <f>VLOOKUP($A5,cuc!$A$3:$AA$2089,E$3,FALSE)</f>
        <v>28279770840.98</v>
      </c>
      <c r="F5" s="140">
        <f>VLOOKUP($A5,cuc!$A$3:$AA$2089,F$3,FALSE)</f>
        <v>29660474879.459999</v>
      </c>
      <c r="G5" s="141">
        <f>VLOOKUP($A5,cuc!$A$3:$AA$2089,G$3,FALSE)</f>
        <v>29670871436.57</v>
      </c>
      <c r="H5" s="141">
        <f>VLOOKUP($A5,cuc!$A$3:$AA$2089,H$3,FALSE)</f>
        <v>23808347317.25</v>
      </c>
    </row>
    <row r="6" spans="1:8" x14ac:dyDescent="0.25">
      <c r="A6" s="14">
        <v>422500</v>
      </c>
      <c r="B6" s="49" t="str">
        <f>PROPER(VLOOKUP($A6,cuc!$A$3:$AA$2089,B$3,FALSE))</f>
        <v xml:space="preserve">      Recuperaciones Deterioro</v>
      </c>
      <c r="C6" s="140">
        <f>VLOOKUP($A6,cuc!$A$3:$AA$2089,C$3,FALSE)</f>
        <v>277420409.76999998</v>
      </c>
      <c r="D6" s="140">
        <f>VLOOKUP($A6,cuc!$A$3:$AA$2089,D$3,FALSE)</f>
        <v>245610752</v>
      </c>
      <c r="E6" s="140">
        <f>VLOOKUP($A6,cuc!$A$3:$AA$2089,E$3,FALSE)</f>
        <v>201363242</v>
      </c>
      <c r="F6" s="140">
        <f>VLOOKUP($A6,cuc!$A$3:$AA$2089,F$3,FALSE)</f>
        <v>89485236</v>
      </c>
      <c r="G6" s="141">
        <f>VLOOKUP($A6,cuc!$A$3:$AA$2089,G$3,FALSE)</f>
        <v>108296056</v>
      </c>
      <c r="H6" s="141">
        <f>VLOOKUP($A6,cuc!$A$3:$AA$2089,H$3,FALSE)</f>
        <v>553639341</v>
      </c>
    </row>
    <row r="7" spans="1:8" x14ac:dyDescent="0.25">
      <c r="A7" s="14">
        <v>510500</v>
      </c>
      <c r="B7" s="49" t="str">
        <f>PROPER(VLOOKUP($A7,cuc!$A$3:$AA$2089,B$3,FALSE))</f>
        <v xml:space="preserve">      Beneficio A Empleados</v>
      </c>
      <c r="C7" s="28">
        <f>VLOOKUP($A7,cuc!$A$3:$AA$2089,C$3,FALSE)</f>
        <v>2310985563.4499998</v>
      </c>
      <c r="D7" s="28">
        <f>VLOOKUP($A7,cuc!$A$3:$AA$2089,D$3,FALSE)</f>
        <v>2420157885.5500002</v>
      </c>
      <c r="E7" s="28">
        <f>VLOOKUP($A7,cuc!$A$3:$AA$2089,E$3,FALSE)</f>
        <v>2562521158.73</v>
      </c>
      <c r="F7" s="28">
        <f>VLOOKUP($A7,cuc!$A$3:$AA$2089,F$3,FALSE)</f>
        <v>2537972393.27</v>
      </c>
      <c r="G7" s="29">
        <f>VLOOKUP($A7,cuc!$A$3:$AA$2089,G$3,FALSE)</f>
        <v>2738057969.4400001</v>
      </c>
      <c r="H7" s="29">
        <f>VLOOKUP($A7,cuc!$A$3:$AA$2089,H$3,FALSE)</f>
        <v>2389364297.8299999</v>
      </c>
    </row>
    <row r="8" spans="1:8" x14ac:dyDescent="0.25">
      <c r="A8" s="14">
        <v>510700</v>
      </c>
      <c r="B8" s="49" t="str">
        <f>PROPER(VLOOKUP($A8,cuc!$A$3:$AA$2089,B$3,FALSE))</f>
        <v xml:space="preserve">      Gastos Por Obligaciones De Organizaciones Solidarias De Trabajo Asociado</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8" x14ac:dyDescent="0.25">
      <c r="A9" s="14">
        <v>511000</v>
      </c>
      <c r="B9" s="49" t="str">
        <f>PROPER(VLOOKUP($A9,cuc!$A$3:$AA$2089,B$3,FALSE))</f>
        <v xml:space="preserve">      Gastos  Generales</v>
      </c>
      <c r="C9" s="28">
        <f>VLOOKUP($A9,cuc!$A$3:$AA$2089,C$3,FALSE)</f>
        <v>8090195882.0200005</v>
      </c>
      <c r="D9" s="28">
        <f>VLOOKUP($A9,cuc!$A$3:$AA$2089,D$3,FALSE)</f>
        <v>7571591892.1899996</v>
      </c>
      <c r="E9" s="28">
        <f>VLOOKUP($A9,cuc!$A$3:$AA$2089,E$3,FALSE)</f>
        <v>8987974587.3500004</v>
      </c>
      <c r="F9" s="28">
        <f>VLOOKUP($A9,cuc!$A$3:$AA$2089,F$3,FALSE)</f>
        <v>11837393022.77</v>
      </c>
      <c r="G9" s="29">
        <f>VLOOKUP($A9,cuc!$A$3:$AA$2089,G$3,FALSE)</f>
        <v>5874271057.79</v>
      </c>
      <c r="H9" s="29">
        <f>VLOOKUP($A9,cuc!$A$3:$AA$2089,H$3,FALSE)</f>
        <v>4994054314.7600002</v>
      </c>
    </row>
    <row r="10" spans="1:8" x14ac:dyDescent="0.25">
      <c r="A10" s="14">
        <v>511500</v>
      </c>
      <c r="B10" s="49" t="str">
        <f>PROPER(VLOOKUP($A10,cuc!$A$3:$AA$2089,B$3,FALSE))</f>
        <v xml:space="preserve">      Deterioro</v>
      </c>
      <c r="C10" s="28">
        <f>VLOOKUP($A10,cuc!$A$3:$AA$2089,C$3,FALSE)</f>
        <v>1292870558.46</v>
      </c>
      <c r="D10" s="28">
        <f>VLOOKUP($A10,cuc!$A$3:$AA$2089,D$3,FALSE)</f>
        <v>751220611.11000001</v>
      </c>
      <c r="E10" s="28">
        <f>VLOOKUP($A10,cuc!$A$3:$AA$2089,E$3,FALSE)</f>
        <v>362304374.42000002</v>
      </c>
      <c r="F10" s="28">
        <f>VLOOKUP($A10,cuc!$A$3:$AA$2089,F$3,FALSE)</f>
        <v>2044319349</v>
      </c>
      <c r="G10" s="29">
        <f>VLOOKUP($A10,cuc!$A$3:$AA$2089,G$3,FALSE)</f>
        <v>3480477706</v>
      </c>
      <c r="H10" s="29">
        <f>VLOOKUP($A10,cuc!$A$3:$AA$2089,H$3,FALSE)</f>
        <v>68116503</v>
      </c>
    </row>
    <row r="11" spans="1:8" x14ac:dyDescent="0.25">
      <c r="A11" s="14">
        <v>540000</v>
      </c>
      <c r="B11" s="49" t="str">
        <f>PROPER(VLOOKUP($A11,cuc!$A$3:$AA$2089,B$3,FALSE))</f>
        <v xml:space="preserve">   Gastos De Ventas</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8" x14ac:dyDescent="0.25">
      <c r="A12" s="14">
        <v>610000</v>
      </c>
      <c r="B12" s="49" t="str">
        <f>PROPER(VLOOKUP($A12,cuc!$A$3:$AA$2089,B$3,FALSE))</f>
        <v xml:space="preserve">   Costo De Ventas Y De Prestación De Servicios</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8" x14ac:dyDescent="0.25">
      <c r="A13" s="14">
        <v>700000</v>
      </c>
      <c r="B13" s="49" t="str">
        <f>PROPER(VLOOKUP($A13,cuc!$A$3:$AA$2089,B$3,FALSE))</f>
        <v>Costos De Producción O De Operación</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8" ht="14.4" thickBot="1" x14ac:dyDescent="0.3">
      <c r="A14" s="15"/>
      <c r="B14" s="19" t="s">
        <v>1878</v>
      </c>
      <c r="C14" s="31">
        <f>+SUM(C5:C6)-SUM(C7:C13)</f>
        <v>12116633109.970001</v>
      </c>
      <c r="D14" s="31">
        <f t="shared" ref="D14:G14" si="0">+SUM(D5:D6)-SUM(D7:D13)</f>
        <v>15681404807.949999</v>
      </c>
      <c r="E14" s="31">
        <f t="shared" si="0"/>
        <v>16568333962.48</v>
      </c>
      <c r="F14" s="31">
        <f t="shared" si="0"/>
        <v>13330275350.419998</v>
      </c>
      <c r="G14" s="31">
        <f t="shared" si="0"/>
        <v>17686360759.34</v>
      </c>
      <c r="H14" s="31">
        <f t="shared" ref="H14" si="1">+SUM(H5:H6)-SUM(H7:H13)</f>
        <v>16910451542.66</v>
      </c>
    </row>
    <row r="15" spans="1:8" ht="14.4" thickBot="1" x14ac:dyDescent="0.3"/>
    <row r="16" spans="1:8" x14ac:dyDescent="0.25">
      <c r="B16" s="20" t="s">
        <v>1408</v>
      </c>
      <c r="C16" s="12" t="str">
        <f t="shared" ref="C16:H16" si="2">+C4</f>
        <v>Año 16</v>
      </c>
      <c r="D16" s="12" t="str">
        <f t="shared" si="2"/>
        <v>Año 17</v>
      </c>
      <c r="E16" s="12" t="str">
        <f t="shared" si="2"/>
        <v>Año 18</v>
      </c>
      <c r="F16" s="12" t="str">
        <f t="shared" si="2"/>
        <v>Año 19</v>
      </c>
      <c r="G16" s="12" t="str">
        <f t="shared" si="2"/>
        <v>Año 20</v>
      </c>
      <c r="H16" s="12" t="str">
        <f t="shared" si="2"/>
        <v>Año 21</v>
      </c>
    </row>
    <row r="17" spans="2:8" x14ac:dyDescent="0.25">
      <c r="B17" s="10" t="s">
        <v>1878</v>
      </c>
      <c r="C17" s="27">
        <f>IFERROR(+C14/+SUM(C5:C6),0%)</f>
        <v>0.50887377041060677</v>
      </c>
      <c r="D17" s="27">
        <f t="shared" ref="D17:G17" si="3">IFERROR(+D14/+SUM(D5:D6),0%)</f>
        <v>0.59344467716493154</v>
      </c>
      <c r="E17" s="27">
        <f t="shared" si="3"/>
        <v>0.58173013455882883</v>
      </c>
      <c r="F17" s="27">
        <f t="shared" si="3"/>
        <v>0.44807708308465016</v>
      </c>
      <c r="G17" s="27">
        <f t="shared" si="3"/>
        <v>0.59391723303725008</v>
      </c>
      <c r="H17" s="27">
        <f t="shared" ref="H17" si="4">IFERROR(+H14/+SUM(H5:H6),0%)</f>
        <v>0.69413269861279581</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9"/>
  <sheetViews>
    <sheetView showGridLines="0" zoomScale="160" zoomScaleNormal="160" workbookViewId="0">
      <pane xSplit="1" ySplit="3" topLeftCell="B4" activePane="bottomRight" state="frozen"/>
      <selection activeCell="B3" sqref="A1:G69"/>
      <selection pane="topRight" activeCell="B3" sqref="A1:G69"/>
      <selection pane="bottomLeft" activeCell="B3" sqref="A1:G69"/>
      <selection pane="bottomRight" activeCell="H5" sqref="H5"/>
    </sheetView>
  </sheetViews>
  <sheetFormatPr baseColWidth="10" defaultRowHeight="13.8" x14ac:dyDescent="0.25"/>
  <cols>
    <col min="1" max="1" width="6.77734375" style="1" bestFit="1" customWidth="1"/>
    <col min="2" max="2" width="31.88671875" style="1" customWidth="1"/>
    <col min="3" max="3" width="9.44140625" style="1" bestFit="1" customWidth="1"/>
    <col min="4" max="4" width="9.77734375" style="1" bestFit="1" customWidth="1"/>
    <col min="5" max="5" width="10" style="1" bestFit="1" customWidth="1"/>
    <col min="6" max="8" width="9.441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63" t="str">
        <f>+Indicadores!E39</f>
        <v>Obligac Financ. / Pasivo Tot</v>
      </c>
      <c r="C2" s="24" t="str">
        <f>+Indicadores!B39</f>
        <v>Administración</v>
      </c>
      <c r="D2" s="64" t="str">
        <f>+Indicadores!C39</f>
        <v>Indicador de relación entre las obligaciones financieras y el pasivo total</v>
      </c>
      <c r="E2" s="62" t="str">
        <f>+Indicadores!D39</f>
        <v>% Participación Obligaciones financieras sobr el pasivo</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230000</v>
      </c>
      <c r="B5" s="49" t="str">
        <f>PROPER(VLOOKUP($A5,cuc!$A$3:$AA$2089,B$3,FALSE))</f>
        <v xml:space="preserve">   Obligaciones Financieras Y Otros Pasivos Financieros</v>
      </c>
      <c r="C5" s="28">
        <f>VLOOKUP($A5,cuc!$A$3:$AA$2089,C$3,FALSE)</f>
        <v>11944040474.32</v>
      </c>
      <c r="D5" s="28">
        <f>VLOOKUP($A5,cuc!$A$3:$AA$2089,D$3,FALSE)</f>
        <v>7942307381.3299999</v>
      </c>
      <c r="E5" s="28">
        <f>VLOOKUP($A5,cuc!$A$3:$AA$2089,E$3,FALSE)</f>
        <v>5094629720.2799997</v>
      </c>
      <c r="F5" s="28">
        <f>VLOOKUP($A5,cuc!$A$3:$AA$2089,F$3,FALSE)</f>
        <v>649984070</v>
      </c>
      <c r="G5" s="29">
        <f>VLOOKUP($A5,cuc!$A$3:$AA$2089,G$3,FALSE)</f>
        <v>4513656062</v>
      </c>
      <c r="H5" s="29">
        <f>VLOOKUP($A5,cuc!$A$3:$AA$2089,H$3,FALSE)</f>
        <v>2833333213</v>
      </c>
    </row>
    <row r="6" spans="1:9" x14ac:dyDescent="0.25">
      <c r="A6" s="14">
        <v>100000</v>
      </c>
      <c r="B6" s="49" t="str">
        <f>PROPER(VLOOKUP($A6,cuc!$A$3:$AA$2089,B$3,FALSE))</f>
        <v>Activo</v>
      </c>
      <c r="C6" s="28">
        <f>VLOOKUP($A6,cuc!$A$3:$AA$2089,C$3,FALSE)</f>
        <v>168673656612.62</v>
      </c>
      <c r="D6" s="28">
        <f>VLOOKUP($A6,cuc!$A$3:$AA$2089,D$3,FALSE)</f>
        <v>182656303449.5</v>
      </c>
      <c r="E6" s="28">
        <f>VLOOKUP($A6,cuc!$A$3:$AA$2089,E$3,FALSE)</f>
        <v>196365388214.67001</v>
      </c>
      <c r="F6" s="28">
        <f>VLOOKUP($A6,cuc!$A$3:$AA$2089,F$3,FALSE)</f>
        <v>206783572156.70001</v>
      </c>
      <c r="G6" s="29">
        <f>VLOOKUP($A6,cuc!$A$3:$AA$2089,G$3,FALSE)</f>
        <v>230893746306.06</v>
      </c>
      <c r="H6" s="29">
        <f>VLOOKUP($A6,cuc!$A$3:$AA$2089,H$3,FALSE)</f>
        <v>240498234252.85001</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 t="shared" ref="H8" si="1">+H4</f>
        <v>Año 21</v>
      </c>
    </row>
    <row r="9" spans="1:9" x14ac:dyDescent="0.25">
      <c r="B9" s="10" t="s">
        <v>1879</v>
      </c>
      <c r="C9" s="27">
        <f>IFERROR(+C5/C6,0%)</f>
        <v>7.0811534617708394E-2</v>
      </c>
      <c r="D9" s="27">
        <f t="shared" ref="D9:G9" si="2">IFERROR(+D5/D6,0%)</f>
        <v>4.3482251810301492E-2</v>
      </c>
      <c r="E9" s="27">
        <f t="shared" si="2"/>
        <v>2.5944642111319857E-2</v>
      </c>
      <c r="F9" s="27">
        <f t="shared" si="2"/>
        <v>3.1433061302734624E-3</v>
      </c>
      <c r="G9" s="27">
        <f t="shared" si="2"/>
        <v>1.9548628467472424E-2</v>
      </c>
      <c r="H9" s="27">
        <f t="shared" ref="H9" si="3">IFERROR(+H5/H6,0%)</f>
        <v>1.1781097777296566E-2</v>
      </c>
    </row>
  </sheetData>
  <conditionalFormatting sqref="C9:G9">
    <cfRule type="colorScale" priority="4">
      <colorScale>
        <cfvo type="min"/>
        <cfvo type="percentile" val="50"/>
        <cfvo type="max"/>
        <color rgb="FF63BE7B"/>
        <color rgb="FFFFEB84"/>
        <color rgb="FFF8696B"/>
      </colorScale>
    </cfRule>
  </conditionalFormatting>
  <conditionalFormatting sqref="H9">
    <cfRule type="colorScale" priority="3">
      <colorScale>
        <cfvo type="min"/>
        <cfvo type="percentile" val="50"/>
        <cfvo type="max"/>
        <color rgb="FF63BE7B"/>
        <color rgb="FFFFEB84"/>
        <color rgb="FFF8696B"/>
      </colorScale>
    </cfRule>
  </conditionalFormatting>
  <conditionalFormatting sqref="C9: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46"/>
  <sheetViews>
    <sheetView showGridLines="0" zoomScale="140" zoomScaleNormal="140" workbookViewId="0">
      <pane xSplit="1" ySplit="4" topLeftCell="B44" activePane="bottomRight" state="frozen"/>
      <selection activeCell="B3" sqref="A1:G69"/>
      <selection pane="topRight" activeCell="B3" sqref="A1:G69"/>
      <selection pane="bottomLeft" activeCell="B3" sqref="A1:G69"/>
      <selection pane="bottomRight" activeCell="B2" sqref="B2"/>
    </sheetView>
  </sheetViews>
  <sheetFormatPr baseColWidth="10" defaultRowHeight="13.8" x14ac:dyDescent="0.25"/>
  <cols>
    <col min="1" max="1" width="6.77734375" style="1" bestFit="1" customWidth="1"/>
    <col min="2" max="2" width="31.88671875" style="1" customWidth="1"/>
    <col min="3" max="7" width="11.33203125" style="1" customWidth="1"/>
    <col min="8" max="8" width="9.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112000</v>
      </c>
      <c r="B5" s="22" t="str">
        <f>PROPER(VLOOKUP($A5,cuc!$A$3:$AA$2089,B$3,FALSE))</f>
        <v xml:space="preserve">      Efectivo De Uso Restringido Y/O Con Destinación Específica</v>
      </c>
      <c r="C5" s="28">
        <f>VLOOKUP($A5,cuc!$A$3:$AA$2089,C$3,FALSE)</f>
        <v>0</v>
      </c>
      <c r="D5" s="28">
        <f>VLOOKUP($A5,cuc!$A$3:$AA$2089,D$3,FALSE)</f>
        <v>0</v>
      </c>
      <c r="E5" s="28">
        <f>VLOOKUP($A5,cuc!$A$3:$AA$2089,E$3,FALSE)</f>
        <v>0</v>
      </c>
      <c r="F5" s="28">
        <f>VLOOKUP($A5,cuc!$A$3:$AA$2089,F$3,FALSE)</f>
        <v>0</v>
      </c>
      <c r="G5" s="29">
        <f>VLOOKUP($A5,cuc!$A$3:$AA$2089,G$3,FALSE)</f>
        <v>0</v>
      </c>
      <c r="H5" s="29">
        <f>VLOOKUP($A5,cuc!$A$3:$AA$2089,H$3,FALSE)</f>
        <v>0</v>
      </c>
    </row>
    <row r="6" spans="1:9" x14ac:dyDescent="0.25">
      <c r="A6" s="14">
        <v>120000</v>
      </c>
      <c r="B6" s="22" t="str">
        <f>PROPER(VLOOKUP($A6,cuc!$A$3:$AA$2089,B$3,FALSE))</f>
        <v xml:space="preserve">   Inversiones</v>
      </c>
      <c r="C6" s="28">
        <f>VLOOKUP($A6,cuc!$A$3:$AA$2089,C$3,FALSE)</f>
        <v>264364594.50999999</v>
      </c>
      <c r="D6" s="28">
        <f>VLOOKUP($A6,cuc!$A$3:$AA$2089,D$3,FALSE)</f>
        <v>264364594.50999999</v>
      </c>
      <c r="E6" s="28">
        <f>VLOOKUP($A6,cuc!$A$3:$AA$2089,E$3,FALSE)</f>
        <v>264364594.50999999</v>
      </c>
      <c r="F6" s="28">
        <f>VLOOKUP($A6,cuc!$A$3:$AA$2089,F$3,FALSE)</f>
        <v>2264364594.5100002</v>
      </c>
      <c r="G6" s="29">
        <f>VLOOKUP($A6,cuc!$A$3:$AA$2089,G$3,FALSE)</f>
        <v>264364594.50999999</v>
      </c>
      <c r="H6" s="29">
        <f>VLOOKUP($A6,cuc!$A$3:$AA$2089,H$3,FALSE)</f>
        <v>264364594.50999999</v>
      </c>
    </row>
    <row r="7" spans="1:9" x14ac:dyDescent="0.25">
      <c r="A7" s="14">
        <v>130000</v>
      </c>
      <c r="B7" s="22" t="str">
        <f>PROPER(VLOOKUP($A7,cuc!$A$3:$AA$2089,B$3,FALSE))</f>
        <v xml:space="preserve">   Inventarios</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140405</v>
      </c>
      <c r="B8" s="22" t="str">
        <f>PROPER(VLOOKUP($A8,cuc!$A$3:$AA$2089,B$3,FALSE))</f>
        <v xml:space="preserve">         Categoría A Riesgo Normal</v>
      </c>
      <c r="C8" s="28">
        <f>VLOOKUP($A8,cuc!$A$3:$AA$2089,C$3,FALSE)</f>
        <v>0</v>
      </c>
      <c r="D8" s="28">
        <f>VLOOKUP($A8,cuc!$A$3:$AA$2089,D$3,FALSE)</f>
        <v>0</v>
      </c>
      <c r="E8" s="28">
        <f>VLOOKUP($A8,cuc!$A$3:$AA$2089,E$3,FALSE)</f>
        <v>0</v>
      </c>
      <c r="F8" s="28">
        <f>VLOOKUP($A8,cuc!$A$3:$AA$2089,F$3,FALSE)</f>
        <v>0</v>
      </c>
      <c r="G8" s="29">
        <f>VLOOKUP($A8,cuc!$A$3:$AA$2089,G$3,FALSE)</f>
        <v>0</v>
      </c>
      <c r="H8" s="29">
        <f>VLOOKUP($A8,cuc!$A$3:$AA$2089,H$3,FALSE)</f>
        <v>0</v>
      </c>
    </row>
    <row r="9" spans="1:9" x14ac:dyDescent="0.25">
      <c r="A9" s="14">
        <v>140410</v>
      </c>
      <c r="B9" s="22" t="str">
        <f>PROPER(VLOOKUP($A9,cuc!$A$3:$AA$2089,B$3,FALSE))</f>
        <v xml:space="preserve">         Categoría B Riesgo Aceptable</v>
      </c>
      <c r="C9" s="28">
        <f>VLOOKUP($A9,cuc!$A$3:$AA$2089,C$3,FALSE)</f>
        <v>0</v>
      </c>
      <c r="D9" s="28">
        <f>VLOOKUP($A9,cuc!$A$3:$AA$2089,D$3,FALSE)</f>
        <v>0</v>
      </c>
      <c r="E9" s="28">
        <f>VLOOKUP($A9,cuc!$A$3:$AA$2089,E$3,FALSE)</f>
        <v>0</v>
      </c>
      <c r="F9" s="28">
        <f>VLOOKUP($A9,cuc!$A$3:$AA$2089,F$3,FALSE)</f>
        <v>0</v>
      </c>
      <c r="G9" s="29">
        <f>VLOOKUP($A9,cuc!$A$3:$AA$2089,G$3,FALSE)</f>
        <v>0</v>
      </c>
      <c r="H9" s="29">
        <f>VLOOKUP($A9,cuc!$A$3:$AA$2089,H$3,FALSE)</f>
        <v>0</v>
      </c>
    </row>
    <row r="10" spans="1:9" x14ac:dyDescent="0.25">
      <c r="A10" s="14">
        <v>140505</v>
      </c>
      <c r="B10" s="22" t="str">
        <f>PROPER(VLOOKUP($A10,cuc!$A$3:$AA$2089,B$3,FALSE))</f>
        <v xml:space="preserve">         Categoría A Riesgo Normal</v>
      </c>
      <c r="C10" s="28">
        <f>VLOOKUP($A10,cuc!$A$3:$AA$2089,C$3,FALSE)</f>
        <v>0</v>
      </c>
      <c r="D10" s="28">
        <f>VLOOKUP($A10,cuc!$A$3:$AA$2089,D$3,FALSE)</f>
        <v>0</v>
      </c>
      <c r="E10" s="28">
        <f>VLOOKUP($A10,cuc!$A$3:$AA$2089,E$3,FALSE)</f>
        <v>0</v>
      </c>
      <c r="F10" s="28">
        <f>VLOOKUP($A10,cuc!$A$3:$AA$2089,F$3,FALSE)</f>
        <v>0</v>
      </c>
      <c r="G10" s="29">
        <f>VLOOKUP($A10,cuc!$A$3:$AA$2089,G$3,FALSE)</f>
        <v>0</v>
      </c>
      <c r="H10" s="29">
        <f>VLOOKUP($A10,cuc!$A$3:$AA$2089,H$3,FALSE)</f>
        <v>0</v>
      </c>
    </row>
    <row r="11" spans="1:9" x14ac:dyDescent="0.25">
      <c r="A11" s="14">
        <v>140510</v>
      </c>
      <c r="B11" s="22" t="str">
        <f>PROPER(VLOOKUP($A11,cuc!$A$3:$AA$2089,B$3,FALSE))</f>
        <v xml:space="preserve">         Categoría B Riesgo Aceptable</v>
      </c>
      <c r="C11" s="28">
        <f>VLOOKUP($A11,cuc!$A$3:$AA$2089,C$3,FALSE)</f>
        <v>0</v>
      </c>
      <c r="D11" s="28">
        <f>VLOOKUP($A11,cuc!$A$3:$AA$2089,D$3,FALSE)</f>
        <v>0</v>
      </c>
      <c r="E11" s="28">
        <f>VLOOKUP($A11,cuc!$A$3:$AA$2089,E$3,FALSE)</f>
        <v>0</v>
      </c>
      <c r="F11" s="28">
        <f>VLOOKUP($A11,cuc!$A$3:$AA$2089,F$3,FALSE)</f>
        <v>0</v>
      </c>
      <c r="G11" s="29">
        <f>VLOOKUP($A11,cuc!$A$3:$AA$2089,G$3,FALSE)</f>
        <v>0</v>
      </c>
      <c r="H11" s="29">
        <f>VLOOKUP($A11,cuc!$A$3:$AA$2089,H$3,FALSE)</f>
        <v>0</v>
      </c>
    </row>
    <row r="12" spans="1:9" x14ac:dyDescent="0.25">
      <c r="A12" s="14">
        <v>141105</v>
      </c>
      <c r="B12" s="22" t="str">
        <f>PROPER(VLOOKUP($A12,cuc!$A$3:$AA$2089,B$3,FALSE))</f>
        <v xml:space="preserve">         Categoría A Riesgo Normal</v>
      </c>
      <c r="C12" s="28">
        <f>VLOOKUP($A12,cuc!$A$3:$AA$2089,C$3,FALSE)</f>
        <v>0</v>
      </c>
      <c r="D12" s="28">
        <f>VLOOKUP($A12,cuc!$A$3:$AA$2089,D$3,FALSE)</f>
        <v>0</v>
      </c>
      <c r="E12" s="28">
        <f>VLOOKUP($A12,cuc!$A$3:$AA$2089,E$3,FALSE)</f>
        <v>0</v>
      </c>
      <c r="F12" s="28">
        <f>VLOOKUP($A12,cuc!$A$3:$AA$2089,F$3,FALSE)</f>
        <v>0</v>
      </c>
      <c r="G12" s="29">
        <f>VLOOKUP($A12,cuc!$A$3:$AA$2089,G$3,FALSE)</f>
        <v>0</v>
      </c>
      <c r="H12" s="29">
        <f>VLOOKUP($A12,cuc!$A$3:$AA$2089,H$3,FALSE)</f>
        <v>0</v>
      </c>
    </row>
    <row r="13" spans="1:9" x14ac:dyDescent="0.25">
      <c r="A13" s="14">
        <v>141110</v>
      </c>
      <c r="B13" s="22" t="str">
        <f>PROPER(VLOOKUP($A13,cuc!$A$3:$AA$2089,B$3,FALSE))</f>
        <v xml:space="preserve">         Categoría B Riesgo Aceptable</v>
      </c>
      <c r="C13" s="28">
        <f>VLOOKUP($A13,cuc!$A$3:$AA$2089,C$3,FALSE)</f>
        <v>0</v>
      </c>
      <c r="D13" s="28">
        <f>VLOOKUP($A13,cuc!$A$3:$AA$2089,D$3,FALSE)</f>
        <v>0</v>
      </c>
      <c r="E13" s="28">
        <f>VLOOKUP($A13,cuc!$A$3:$AA$2089,E$3,FALSE)</f>
        <v>0</v>
      </c>
      <c r="F13" s="28">
        <f>VLOOKUP($A13,cuc!$A$3:$AA$2089,F$3,FALSE)</f>
        <v>0</v>
      </c>
      <c r="G13" s="29">
        <f>VLOOKUP($A13,cuc!$A$3:$AA$2089,G$3,FALSE)</f>
        <v>0</v>
      </c>
      <c r="H13" s="29">
        <f>VLOOKUP($A13,cuc!$A$3:$AA$2089,H$3,FALSE)</f>
        <v>0</v>
      </c>
    </row>
    <row r="14" spans="1:9" x14ac:dyDescent="0.25">
      <c r="A14" s="14">
        <v>141205</v>
      </c>
      <c r="B14" s="22" t="str">
        <f>PROPER(VLOOKUP($A14,cuc!$A$3:$AA$2089,B$3,FALSE))</f>
        <v xml:space="preserve">         Categoría A Riesgo Normal</v>
      </c>
      <c r="C14" s="28">
        <f>VLOOKUP($A14,cuc!$A$3:$AA$2089,C$3,FALSE)</f>
        <v>0</v>
      </c>
      <c r="D14" s="28">
        <f>VLOOKUP($A14,cuc!$A$3:$AA$2089,D$3,FALSE)</f>
        <v>0</v>
      </c>
      <c r="E14" s="28">
        <f>VLOOKUP($A14,cuc!$A$3:$AA$2089,E$3,FALSE)</f>
        <v>0</v>
      </c>
      <c r="F14" s="28">
        <f>VLOOKUP($A14,cuc!$A$3:$AA$2089,F$3,FALSE)</f>
        <v>0</v>
      </c>
      <c r="G14" s="29">
        <f>VLOOKUP($A14,cuc!$A$3:$AA$2089,G$3,FALSE)</f>
        <v>0</v>
      </c>
      <c r="H14" s="29">
        <f>VLOOKUP($A14,cuc!$A$3:$AA$2089,H$3,FALSE)</f>
        <v>0</v>
      </c>
    </row>
    <row r="15" spans="1:9" x14ac:dyDescent="0.25">
      <c r="A15" s="14">
        <v>141210</v>
      </c>
      <c r="B15" s="22" t="str">
        <f>PROPER(VLOOKUP($A15,cuc!$A$3:$AA$2089,B$3,FALSE))</f>
        <v xml:space="preserve">         Categoría B Riesgo Aceptable</v>
      </c>
      <c r="C15" s="28">
        <f>VLOOKUP($A15,cuc!$A$3:$AA$2089,C$3,FALSE)</f>
        <v>0</v>
      </c>
      <c r="D15" s="28">
        <f>VLOOKUP($A15,cuc!$A$3:$AA$2089,D$3,FALSE)</f>
        <v>0</v>
      </c>
      <c r="E15" s="28">
        <f>VLOOKUP($A15,cuc!$A$3:$AA$2089,E$3,FALSE)</f>
        <v>0</v>
      </c>
      <c r="F15" s="28">
        <f>VLOOKUP($A15,cuc!$A$3:$AA$2089,F$3,FALSE)</f>
        <v>0</v>
      </c>
      <c r="G15" s="29">
        <f>VLOOKUP($A15,cuc!$A$3:$AA$2089,G$3,FALSE)</f>
        <v>0</v>
      </c>
      <c r="H15" s="29">
        <f>VLOOKUP($A15,cuc!$A$3:$AA$2089,H$3,FALSE)</f>
        <v>0</v>
      </c>
    </row>
    <row r="16" spans="1:9" x14ac:dyDescent="0.25">
      <c r="A16" s="14">
        <v>144105</v>
      </c>
      <c r="B16" s="22" t="str">
        <f>PROPER(VLOOKUP($A16,cuc!$A$3:$AA$2089,B$3,FALSE))</f>
        <v xml:space="preserve">         Categoría A Riesgo Normal</v>
      </c>
      <c r="C16" s="28">
        <f>VLOOKUP($A16,cuc!$A$3:$AA$2089,C$3,FALSE)</f>
        <v>136630864470.10001</v>
      </c>
      <c r="D16" s="28">
        <f>VLOOKUP($A16,cuc!$A$3:$AA$2089,D$3,FALSE)</f>
        <v>150826789359.35999</v>
      </c>
      <c r="E16" s="28">
        <f>VLOOKUP($A16,cuc!$A$3:$AA$2089,E$3,FALSE)</f>
        <v>165845951923.81</v>
      </c>
      <c r="F16" s="28">
        <f>VLOOKUP($A16,cuc!$A$3:$AA$2089,F$3,FALSE)</f>
        <v>161334552802.39001</v>
      </c>
      <c r="G16" s="29">
        <f>VLOOKUP($A16,cuc!$A$3:$AA$2089,G$3,FALSE)</f>
        <v>198443395596.57001</v>
      </c>
      <c r="H16" s="29">
        <f>VLOOKUP($A16,cuc!$A$3:$AA$2089,H$3,FALSE)</f>
        <v>204601686938.07001</v>
      </c>
    </row>
    <row r="17" spans="1:8" x14ac:dyDescent="0.25">
      <c r="A17" s="14">
        <v>144110</v>
      </c>
      <c r="B17" s="22" t="str">
        <f>PROPER(VLOOKUP($A17,cuc!$A$3:$AA$2089,B$3,FALSE))</f>
        <v xml:space="preserve">         Categoría B Riesgo Aceptable</v>
      </c>
      <c r="C17" s="28">
        <f>VLOOKUP($A17,cuc!$A$3:$AA$2089,C$3,FALSE)</f>
        <v>2530041015.71</v>
      </c>
      <c r="D17" s="28">
        <f>VLOOKUP($A17,cuc!$A$3:$AA$2089,D$3,FALSE)</f>
        <v>1849107073</v>
      </c>
      <c r="E17" s="28">
        <f>VLOOKUP($A17,cuc!$A$3:$AA$2089,E$3,FALSE)</f>
        <v>2214757622.2399998</v>
      </c>
      <c r="F17" s="28">
        <f>VLOOKUP($A17,cuc!$A$3:$AA$2089,F$3,FALSE)</f>
        <v>2652652983</v>
      </c>
      <c r="G17" s="29">
        <f>VLOOKUP($A17,cuc!$A$3:$AA$2089,G$3,FALSE)</f>
        <v>2313175811</v>
      </c>
      <c r="H17" s="29">
        <f>VLOOKUP($A17,cuc!$A$3:$AA$2089,H$3,FALSE)</f>
        <v>3234249453</v>
      </c>
    </row>
    <row r="18" spans="1:8" x14ac:dyDescent="0.25">
      <c r="A18" s="14">
        <v>144205</v>
      </c>
      <c r="B18" s="22" t="str">
        <f>PROPER(VLOOKUP($A18,cuc!$A$3:$AA$2089,B$3,FALSE))</f>
        <v xml:space="preserve">         Categoría A Riesgo Normal</v>
      </c>
      <c r="C18" s="28">
        <f>VLOOKUP($A18,cuc!$A$3:$AA$2089,C$3,FALSE)</f>
        <v>0</v>
      </c>
      <c r="D18" s="28">
        <f>VLOOKUP($A18,cuc!$A$3:$AA$2089,D$3,FALSE)</f>
        <v>0</v>
      </c>
      <c r="E18" s="28">
        <f>VLOOKUP($A18,cuc!$A$3:$AA$2089,E$3,FALSE)</f>
        <v>0</v>
      </c>
      <c r="F18" s="28">
        <f>VLOOKUP($A18,cuc!$A$3:$AA$2089,F$3,FALSE)</f>
        <v>0</v>
      </c>
      <c r="G18" s="29">
        <f>VLOOKUP($A18,cuc!$A$3:$AA$2089,G$3,FALSE)</f>
        <v>0</v>
      </c>
      <c r="H18" s="29">
        <f>VLOOKUP($A18,cuc!$A$3:$AA$2089,H$3,FALSE)</f>
        <v>0</v>
      </c>
    </row>
    <row r="19" spans="1:8" x14ac:dyDescent="0.25">
      <c r="A19" s="14">
        <v>144210</v>
      </c>
      <c r="B19" s="22" t="str">
        <f>PROPER(VLOOKUP($A19,cuc!$A$3:$AA$2089,B$3,FALSE))</f>
        <v xml:space="preserve">         Categoría B Riesgo Aceptable</v>
      </c>
      <c r="C19" s="28">
        <f>VLOOKUP($A19,cuc!$A$3:$AA$2089,C$3,FALSE)</f>
        <v>0</v>
      </c>
      <c r="D19" s="28">
        <f>VLOOKUP($A19,cuc!$A$3:$AA$2089,D$3,FALSE)</f>
        <v>0</v>
      </c>
      <c r="E19" s="28">
        <f>VLOOKUP($A19,cuc!$A$3:$AA$2089,E$3,FALSE)</f>
        <v>0</v>
      </c>
      <c r="F19" s="28">
        <f>VLOOKUP($A19,cuc!$A$3:$AA$2089,F$3,FALSE)</f>
        <v>0</v>
      </c>
      <c r="G19" s="29">
        <f>VLOOKUP($A19,cuc!$A$3:$AA$2089,G$3,FALSE)</f>
        <v>0</v>
      </c>
      <c r="H19" s="29">
        <f>VLOOKUP($A19,cuc!$A$3:$AA$2089,H$3,FALSE)</f>
        <v>0</v>
      </c>
    </row>
    <row r="20" spans="1:8" x14ac:dyDescent="0.25">
      <c r="A20" s="14">
        <v>144805</v>
      </c>
      <c r="B20" s="22" t="str">
        <f>PROPER(VLOOKUP($A20,cuc!$A$3:$AA$2089,B$3,FALSE))</f>
        <v xml:space="preserve">         Categoría A Riesgo Normal</v>
      </c>
      <c r="C20" s="28">
        <f>VLOOKUP($A20,cuc!$A$3:$AA$2089,C$3,FALSE)</f>
        <v>0</v>
      </c>
      <c r="D20" s="28">
        <f>VLOOKUP($A20,cuc!$A$3:$AA$2089,D$3,FALSE)</f>
        <v>0</v>
      </c>
      <c r="E20" s="28">
        <f>VLOOKUP($A20,cuc!$A$3:$AA$2089,E$3,FALSE)</f>
        <v>0</v>
      </c>
      <c r="F20" s="28">
        <f>VLOOKUP($A20,cuc!$A$3:$AA$2089,F$3,FALSE)</f>
        <v>0</v>
      </c>
      <c r="G20" s="29">
        <f>VLOOKUP($A20,cuc!$A$3:$AA$2089,G$3,FALSE)</f>
        <v>0</v>
      </c>
      <c r="H20" s="29">
        <f>VLOOKUP($A20,cuc!$A$3:$AA$2089,H$3,FALSE)</f>
        <v>0</v>
      </c>
    </row>
    <row r="21" spans="1:8" x14ac:dyDescent="0.25">
      <c r="A21" s="14">
        <v>144810</v>
      </c>
      <c r="B21" s="22" t="str">
        <f>PROPER(VLOOKUP($A21,cuc!$A$3:$AA$2089,B$3,FALSE))</f>
        <v xml:space="preserve">         Categoría B Riesgo Aceptable</v>
      </c>
      <c r="C21" s="28">
        <f>VLOOKUP($A21,cuc!$A$3:$AA$2089,C$3,FALSE)</f>
        <v>0</v>
      </c>
      <c r="D21" s="28">
        <f>VLOOKUP($A21,cuc!$A$3:$AA$2089,D$3,FALSE)</f>
        <v>0</v>
      </c>
      <c r="E21" s="28">
        <f>VLOOKUP($A21,cuc!$A$3:$AA$2089,E$3,FALSE)</f>
        <v>0</v>
      </c>
      <c r="F21" s="28">
        <f>VLOOKUP($A21,cuc!$A$3:$AA$2089,F$3,FALSE)</f>
        <v>0</v>
      </c>
      <c r="G21" s="29">
        <f>VLOOKUP($A21,cuc!$A$3:$AA$2089,G$3,FALSE)</f>
        <v>0</v>
      </c>
      <c r="H21" s="29">
        <f>VLOOKUP($A21,cuc!$A$3:$AA$2089,H$3,FALSE)</f>
        <v>0</v>
      </c>
    </row>
    <row r="22" spans="1:8" x14ac:dyDescent="0.25">
      <c r="A22" s="14">
        <v>145405</v>
      </c>
      <c r="B22" s="22" t="str">
        <f>PROPER(VLOOKUP($A22,cuc!$A$3:$AA$2089,B$3,FALSE))</f>
        <v xml:space="preserve">         Categoría A Riesgo Normal</v>
      </c>
      <c r="C22" s="28">
        <f>VLOOKUP($A22,cuc!$A$3:$AA$2089,C$3,FALSE)</f>
        <v>0</v>
      </c>
      <c r="D22" s="28">
        <f>VLOOKUP($A22,cuc!$A$3:$AA$2089,D$3,FALSE)</f>
        <v>0</v>
      </c>
      <c r="E22" s="28">
        <f>VLOOKUP($A22,cuc!$A$3:$AA$2089,E$3,FALSE)</f>
        <v>0</v>
      </c>
      <c r="F22" s="28">
        <f>VLOOKUP($A22,cuc!$A$3:$AA$2089,F$3,FALSE)</f>
        <v>0</v>
      </c>
      <c r="G22" s="29">
        <f>VLOOKUP($A22,cuc!$A$3:$AA$2089,G$3,FALSE)</f>
        <v>0</v>
      </c>
      <c r="H22" s="29">
        <f>VLOOKUP($A22,cuc!$A$3:$AA$2089,H$3,FALSE)</f>
        <v>0</v>
      </c>
    </row>
    <row r="23" spans="1:8" x14ac:dyDescent="0.25">
      <c r="A23" s="14">
        <v>145410</v>
      </c>
      <c r="B23" s="22" t="str">
        <f>PROPER(VLOOKUP($A23,cuc!$A$3:$AA$2089,B$3,FALSE))</f>
        <v xml:space="preserve">         Categoría B Riesgo Aceptable</v>
      </c>
      <c r="C23" s="28">
        <f>VLOOKUP($A23,cuc!$A$3:$AA$2089,C$3,FALSE)</f>
        <v>0</v>
      </c>
      <c r="D23" s="28">
        <f>VLOOKUP($A23,cuc!$A$3:$AA$2089,D$3,FALSE)</f>
        <v>0</v>
      </c>
      <c r="E23" s="28">
        <f>VLOOKUP($A23,cuc!$A$3:$AA$2089,E$3,FALSE)</f>
        <v>0</v>
      </c>
      <c r="F23" s="28">
        <f>VLOOKUP($A23,cuc!$A$3:$AA$2089,F$3,FALSE)</f>
        <v>0</v>
      </c>
      <c r="G23" s="29">
        <f>VLOOKUP($A23,cuc!$A$3:$AA$2089,G$3,FALSE)</f>
        <v>0</v>
      </c>
      <c r="H23" s="29">
        <f>VLOOKUP($A23,cuc!$A$3:$AA$2089,H$3,FALSE)</f>
        <v>0</v>
      </c>
    </row>
    <row r="24" spans="1:8" x14ac:dyDescent="0.25">
      <c r="A24" s="14">
        <v>145505</v>
      </c>
      <c r="B24" s="22" t="str">
        <f>PROPER(VLOOKUP($A24,cuc!$A$3:$AA$2089,B$3,FALSE))</f>
        <v xml:space="preserve">         Categoría A Riesgo Normal</v>
      </c>
      <c r="C24" s="28">
        <f>VLOOKUP($A24,cuc!$A$3:$AA$2089,C$3,FALSE)</f>
        <v>0</v>
      </c>
      <c r="D24" s="28">
        <f>VLOOKUP($A24,cuc!$A$3:$AA$2089,D$3,FALSE)</f>
        <v>0</v>
      </c>
      <c r="E24" s="28">
        <f>VLOOKUP($A24,cuc!$A$3:$AA$2089,E$3,FALSE)</f>
        <v>0</v>
      </c>
      <c r="F24" s="28">
        <f>VLOOKUP($A24,cuc!$A$3:$AA$2089,F$3,FALSE)</f>
        <v>0</v>
      </c>
      <c r="G24" s="29">
        <f>VLOOKUP($A24,cuc!$A$3:$AA$2089,G$3,FALSE)</f>
        <v>0</v>
      </c>
      <c r="H24" s="29">
        <f>VLOOKUP($A24,cuc!$A$3:$AA$2089,H$3,FALSE)</f>
        <v>0</v>
      </c>
    </row>
    <row r="25" spans="1:8" x14ac:dyDescent="0.25">
      <c r="A25" s="14">
        <v>145510</v>
      </c>
      <c r="B25" s="22" t="str">
        <f>PROPER(VLOOKUP($A25,cuc!$A$3:$AA$2089,B$3,FALSE))</f>
        <v xml:space="preserve">         Categoría B Riesgo Aceptable</v>
      </c>
      <c r="C25" s="28">
        <f>VLOOKUP($A25,cuc!$A$3:$AA$2089,C$3,FALSE)</f>
        <v>0</v>
      </c>
      <c r="D25" s="28">
        <f>VLOOKUP($A25,cuc!$A$3:$AA$2089,D$3,FALSE)</f>
        <v>0</v>
      </c>
      <c r="E25" s="28">
        <f>VLOOKUP($A25,cuc!$A$3:$AA$2089,E$3,FALSE)</f>
        <v>0</v>
      </c>
      <c r="F25" s="28">
        <f>VLOOKUP($A25,cuc!$A$3:$AA$2089,F$3,FALSE)</f>
        <v>0</v>
      </c>
      <c r="G25" s="29">
        <f>VLOOKUP($A25,cuc!$A$3:$AA$2089,G$3,FALSE)</f>
        <v>0</v>
      </c>
      <c r="H25" s="29">
        <f>VLOOKUP($A25,cuc!$A$3:$AA$2089,H$3,FALSE)</f>
        <v>0</v>
      </c>
    </row>
    <row r="26" spans="1:8" x14ac:dyDescent="0.25">
      <c r="A26" s="14">
        <v>146105</v>
      </c>
      <c r="B26" s="22" t="str">
        <f>PROPER(VLOOKUP($A26,cuc!$A$3:$AA$2089,B$3,FALSE))</f>
        <v xml:space="preserve">         Categoría A Riesgo Normal</v>
      </c>
      <c r="C26" s="28">
        <f>VLOOKUP($A26,cuc!$A$3:$AA$2089,C$3,FALSE)</f>
        <v>0</v>
      </c>
      <c r="D26" s="28">
        <f>VLOOKUP($A26,cuc!$A$3:$AA$2089,D$3,FALSE)</f>
        <v>0</v>
      </c>
      <c r="E26" s="28">
        <f>VLOOKUP($A26,cuc!$A$3:$AA$2089,E$3,FALSE)</f>
        <v>0</v>
      </c>
      <c r="F26" s="28">
        <f>VLOOKUP($A26,cuc!$A$3:$AA$2089,F$3,FALSE)</f>
        <v>0</v>
      </c>
      <c r="G26" s="29">
        <f>VLOOKUP($A26,cuc!$A$3:$AA$2089,G$3,FALSE)</f>
        <v>0</v>
      </c>
      <c r="H26" s="29">
        <f>VLOOKUP($A26,cuc!$A$3:$AA$2089,H$3,FALSE)</f>
        <v>0</v>
      </c>
    </row>
    <row r="27" spans="1:8" x14ac:dyDescent="0.25">
      <c r="A27" s="14">
        <v>146110</v>
      </c>
      <c r="B27" s="22" t="str">
        <f>PROPER(VLOOKUP($A27,cuc!$A$3:$AA$2089,B$3,FALSE))</f>
        <v xml:space="preserve">         Categoría B Riesgo Aceptable</v>
      </c>
      <c r="C27" s="28">
        <f>VLOOKUP($A27,cuc!$A$3:$AA$2089,C$3,FALSE)</f>
        <v>0</v>
      </c>
      <c r="D27" s="28">
        <f>VLOOKUP($A27,cuc!$A$3:$AA$2089,D$3,FALSE)</f>
        <v>0</v>
      </c>
      <c r="E27" s="28">
        <f>VLOOKUP($A27,cuc!$A$3:$AA$2089,E$3,FALSE)</f>
        <v>0</v>
      </c>
      <c r="F27" s="28">
        <f>VLOOKUP($A27,cuc!$A$3:$AA$2089,F$3,FALSE)</f>
        <v>0</v>
      </c>
      <c r="G27" s="29">
        <f>VLOOKUP($A27,cuc!$A$3:$AA$2089,G$3,FALSE)</f>
        <v>0</v>
      </c>
      <c r="H27" s="29">
        <f>VLOOKUP($A27,cuc!$A$3:$AA$2089,H$3,FALSE)</f>
        <v>0</v>
      </c>
    </row>
    <row r="28" spans="1:8" x14ac:dyDescent="0.25">
      <c r="A28" s="14">
        <v>146205</v>
      </c>
      <c r="B28" s="22" t="str">
        <f>PROPER(VLOOKUP($A28,cuc!$A$3:$AA$2089,B$3,FALSE))</f>
        <v xml:space="preserve">         Categoría A Riesgo Normal</v>
      </c>
      <c r="C28" s="28">
        <f>VLOOKUP($A28,cuc!$A$3:$AA$2089,C$3,FALSE)</f>
        <v>0</v>
      </c>
      <c r="D28" s="28">
        <f>VLOOKUP($A28,cuc!$A$3:$AA$2089,D$3,FALSE)</f>
        <v>0</v>
      </c>
      <c r="E28" s="28">
        <f>VLOOKUP($A28,cuc!$A$3:$AA$2089,E$3,FALSE)</f>
        <v>0</v>
      </c>
      <c r="F28" s="28">
        <f>VLOOKUP($A28,cuc!$A$3:$AA$2089,F$3,FALSE)</f>
        <v>0</v>
      </c>
      <c r="G28" s="29">
        <f>VLOOKUP($A28,cuc!$A$3:$AA$2089,G$3,FALSE)</f>
        <v>0</v>
      </c>
      <c r="H28" s="29">
        <f>VLOOKUP($A28,cuc!$A$3:$AA$2089,H$3,FALSE)</f>
        <v>0</v>
      </c>
    </row>
    <row r="29" spans="1:8" x14ac:dyDescent="0.25">
      <c r="A29" s="14">
        <v>146210</v>
      </c>
      <c r="B29" s="22" t="str">
        <f>PROPER(VLOOKUP($A29,cuc!$A$3:$AA$2089,B$3,FALSE))</f>
        <v xml:space="preserve">         Categoría B Riesgo Aceptable</v>
      </c>
      <c r="C29" s="28">
        <f>VLOOKUP($A29,cuc!$A$3:$AA$2089,C$3,FALSE)</f>
        <v>0</v>
      </c>
      <c r="D29" s="28">
        <f>VLOOKUP($A29,cuc!$A$3:$AA$2089,D$3,FALSE)</f>
        <v>0</v>
      </c>
      <c r="E29" s="28">
        <f>VLOOKUP($A29,cuc!$A$3:$AA$2089,E$3,FALSE)</f>
        <v>0</v>
      </c>
      <c r="F29" s="28">
        <f>VLOOKUP($A29,cuc!$A$3:$AA$2089,F$3,FALSE)</f>
        <v>0</v>
      </c>
      <c r="G29" s="29">
        <f>VLOOKUP($A29,cuc!$A$3:$AA$2089,G$3,FALSE)</f>
        <v>0</v>
      </c>
      <c r="H29" s="29">
        <f>VLOOKUP($A29,cuc!$A$3:$AA$2089,H$3,FALSE)</f>
        <v>0</v>
      </c>
    </row>
    <row r="30" spans="1:8" x14ac:dyDescent="0.25">
      <c r="A30" s="14">
        <v>146905</v>
      </c>
      <c r="B30" s="22" t="str">
        <f>PROPER(VLOOKUP($A30,cuc!$A$3:$AA$2089,B$3,FALSE))</f>
        <v xml:space="preserve">         Categoría A Riesgo Normal, Vivienda</v>
      </c>
      <c r="C30" s="28">
        <f>VLOOKUP($A30,cuc!$A$3:$AA$2089,C$3,FALSE)</f>
        <v>0</v>
      </c>
      <c r="D30" s="28">
        <f>VLOOKUP($A30,cuc!$A$3:$AA$2089,D$3,FALSE)</f>
        <v>0</v>
      </c>
      <c r="E30" s="28">
        <f>VLOOKUP($A30,cuc!$A$3:$AA$2089,E$3,FALSE)</f>
        <v>0</v>
      </c>
      <c r="F30" s="28">
        <f>VLOOKUP($A30,cuc!$A$3:$AA$2089,F$3,FALSE)</f>
        <v>0</v>
      </c>
      <c r="G30" s="29">
        <f>VLOOKUP($A30,cuc!$A$3:$AA$2089,G$3,FALSE)</f>
        <v>0</v>
      </c>
      <c r="H30" s="29">
        <f>VLOOKUP($A30,cuc!$A$3:$AA$2089,H$3,FALSE)</f>
        <v>0</v>
      </c>
    </row>
    <row r="31" spans="1:8" x14ac:dyDescent="0.25">
      <c r="A31" s="14">
        <v>146910</v>
      </c>
      <c r="B31" s="22" t="str">
        <f>PROPER(VLOOKUP($A31,cuc!$A$3:$AA$2089,B$3,FALSE))</f>
        <v xml:space="preserve">         Categoría B Riesgo Aceptable, Vivienda</v>
      </c>
      <c r="C31" s="28">
        <f>VLOOKUP($A31,cuc!$A$3:$AA$2089,C$3,FALSE)</f>
        <v>0</v>
      </c>
      <c r="D31" s="28">
        <f>VLOOKUP($A31,cuc!$A$3:$AA$2089,D$3,FALSE)</f>
        <v>0</v>
      </c>
      <c r="E31" s="28">
        <f>VLOOKUP($A31,cuc!$A$3:$AA$2089,E$3,FALSE)</f>
        <v>0</v>
      </c>
      <c r="F31" s="28">
        <f>VLOOKUP($A31,cuc!$A$3:$AA$2089,F$3,FALSE)</f>
        <v>0</v>
      </c>
      <c r="G31" s="29">
        <f>VLOOKUP($A31,cuc!$A$3:$AA$2089,G$3,FALSE)</f>
        <v>0</v>
      </c>
      <c r="H31" s="29">
        <f>VLOOKUP($A31,cuc!$A$3:$AA$2089,H$3,FALSE)</f>
        <v>0</v>
      </c>
    </row>
    <row r="32" spans="1:8" x14ac:dyDescent="0.25">
      <c r="A32" s="14">
        <v>146930</v>
      </c>
      <c r="B32" s="22" t="str">
        <f>PROPER(VLOOKUP($A32,cuc!$A$3:$AA$2089,B$3,FALSE))</f>
        <v xml:space="preserve">         Categoría A Riesgo Normal, Consumo</v>
      </c>
      <c r="C32" s="28">
        <f>VLOOKUP($A32,cuc!$A$3:$AA$2089,C$3,FALSE)</f>
        <v>774659057</v>
      </c>
      <c r="D32" s="28">
        <f>VLOOKUP($A32,cuc!$A$3:$AA$2089,D$3,FALSE)</f>
        <v>786029151</v>
      </c>
      <c r="E32" s="28">
        <f>VLOOKUP($A32,cuc!$A$3:$AA$2089,E$3,FALSE)</f>
        <v>727701362</v>
      </c>
      <c r="F32" s="28">
        <f>VLOOKUP($A32,cuc!$A$3:$AA$2089,F$3,FALSE)</f>
        <v>772921526</v>
      </c>
      <c r="G32" s="29">
        <f>VLOOKUP($A32,cuc!$A$3:$AA$2089,G$3,FALSE)</f>
        <v>798520169</v>
      </c>
      <c r="H32" s="29">
        <f>VLOOKUP($A32,cuc!$A$3:$AA$2089,H$3,FALSE)</f>
        <v>783424928</v>
      </c>
    </row>
    <row r="33" spans="1:8" x14ac:dyDescent="0.25">
      <c r="A33" s="14">
        <v>146935</v>
      </c>
      <c r="B33" s="22" t="str">
        <f>PROPER(VLOOKUP($A33,cuc!$A$3:$AA$2089,B$3,FALSE))</f>
        <v xml:space="preserve">         Categoría B Riesgo Aceptable, Consumo</v>
      </c>
      <c r="C33" s="28">
        <f>VLOOKUP($A33,cuc!$A$3:$AA$2089,C$3,FALSE)</f>
        <v>0</v>
      </c>
      <c r="D33" s="28">
        <f>VLOOKUP($A33,cuc!$A$3:$AA$2089,D$3,FALSE)</f>
        <v>0</v>
      </c>
      <c r="E33" s="28">
        <f>VLOOKUP($A33,cuc!$A$3:$AA$2089,E$3,FALSE)</f>
        <v>0</v>
      </c>
      <c r="F33" s="28">
        <f>VLOOKUP($A33,cuc!$A$3:$AA$2089,F$3,FALSE)</f>
        <v>0</v>
      </c>
      <c r="G33" s="29">
        <f>VLOOKUP($A33,cuc!$A$3:$AA$2089,G$3,FALSE)</f>
        <v>0</v>
      </c>
      <c r="H33" s="29">
        <f>VLOOKUP($A33,cuc!$A$3:$AA$2089,H$3,FALSE)</f>
        <v>0</v>
      </c>
    </row>
    <row r="34" spans="1:8" x14ac:dyDescent="0.25">
      <c r="A34" s="14">
        <v>160505</v>
      </c>
      <c r="B34" s="22" t="str">
        <f>PROPER(VLOOKUP($A34,cuc!$A$3:$AA$2089,B$3,FALSE))</f>
        <v xml:space="preserve">         Vigentes</v>
      </c>
      <c r="C34" s="28">
        <f>VLOOKUP($A34,cuc!$A$3:$AA$2089,C$3,FALSE)</f>
        <v>0</v>
      </c>
      <c r="D34" s="28">
        <f>VLOOKUP($A34,cuc!$A$3:$AA$2089,D$3,FALSE)</f>
        <v>0</v>
      </c>
      <c r="E34" s="28">
        <f>VLOOKUP($A34,cuc!$A$3:$AA$2089,E$3,FALSE)</f>
        <v>0</v>
      </c>
      <c r="F34" s="28">
        <f>VLOOKUP($A34,cuc!$A$3:$AA$2089,F$3,FALSE)</f>
        <v>0</v>
      </c>
      <c r="G34" s="29">
        <f>VLOOKUP($A34,cuc!$A$3:$AA$2089,G$3,FALSE)</f>
        <v>0</v>
      </c>
      <c r="H34" s="29">
        <f>VLOOKUP($A34,cuc!$A$3:$AA$2089,H$3,FALSE)</f>
        <v>0</v>
      </c>
    </row>
    <row r="35" spans="1:8" x14ac:dyDescent="0.25">
      <c r="A35" s="14">
        <v>161505</v>
      </c>
      <c r="B35" s="22" t="str">
        <f>PROPER(VLOOKUP($A35,cuc!$A$3:$AA$2089,B$3,FALSE))</f>
        <v xml:space="preserve">         Vigentes</v>
      </c>
      <c r="C35" s="28">
        <f>VLOOKUP($A35,cuc!$A$3:$AA$2089,C$3,FALSE)</f>
        <v>0</v>
      </c>
      <c r="D35" s="28">
        <f>VLOOKUP($A35,cuc!$A$3:$AA$2089,D$3,FALSE)</f>
        <v>0</v>
      </c>
      <c r="E35" s="28">
        <f>VLOOKUP($A35,cuc!$A$3:$AA$2089,E$3,FALSE)</f>
        <v>0</v>
      </c>
      <c r="F35" s="28">
        <f>VLOOKUP($A35,cuc!$A$3:$AA$2089,F$3,FALSE)</f>
        <v>0</v>
      </c>
      <c r="G35" s="29">
        <f>VLOOKUP($A35,cuc!$A$3:$AA$2089,G$3,FALSE)</f>
        <v>0</v>
      </c>
      <c r="H35" s="29">
        <f>VLOOKUP($A35,cuc!$A$3:$AA$2089,H$3,FALSE)</f>
        <v>0</v>
      </c>
    </row>
    <row r="36" spans="1:8" ht="14.4" thickBot="1" x14ac:dyDescent="0.3">
      <c r="A36" s="15"/>
      <c r="B36" s="21" t="s">
        <v>1881</v>
      </c>
      <c r="C36" s="30">
        <f t="shared" ref="C36:H36" si="0">+SUM(C5:C35)</f>
        <v>140199929137.32001</v>
      </c>
      <c r="D36" s="30">
        <f t="shared" si="0"/>
        <v>153726290177.87</v>
      </c>
      <c r="E36" s="30">
        <f t="shared" si="0"/>
        <v>169052775502.56</v>
      </c>
      <c r="F36" s="30">
        <f t="shared" si="0"/>
        <v>167024491905.90002</v>
      </c>
      <c r="G36" s="30">
        <f t="shared" si="0"/>
        <v>201819456171.08002</v>
      </c>
      <c r="H36" s="30">
        <f t="shared" si="0"/>
        <v>208883725913.58002</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210000</v>
      </c>
      <c r="B39" s="49" t="str">
        <f>PROPER(VLOOKUP($A39,cuc!$A$3:$AA$2089,B$3,FALSE))</f>
        <v xml:space="preserve">   Depósitos</v>
      </c>
      <c r="C39" s="28">
        <f>VLOOKUP($A39,cuc!$A$3:$AA$2089,C$3,FALSE)</f>
        <v>0</v>
      </c>
      <c r="D39" s="28">
        <f>VLOOKUP($A39,cuc!$A$3:$AA$2089,D$3,FALSE)</f>
        <v>0</v>
      </c>
      <c r="E39" s="28">
        <f>VLOOKUP($A39,cuc!$A$3:$AA$2089,E$3,FALSE)</f>
        <v>0</v>
      </c>
      <c r="F39" s="28">
        <f>VLOOKUP($A39,cuc!$A$3:$AA$2089,F$3,FALSE)</f>
        <v>0</v>
      </c>
      <c r="G39" s="29">
        <f>VLOOKUP($A39,cuc!$A$3:$AA$2089,G$3,FALSE)</f>
        <v>0</v>
      </c>
      <c r="H39" s="29">
        <f>VLOOKUP($A39,cuc!$A$3:$AA$2089,H$3,FALSE)</f>
        <v>0</v>
      </c>
    </row>
    <row r="40" spans="1:8" x14ac:dyDescent="0.25">
      <c r="A40" s="14">
        <v>230000</v>
      </c>
      <c r="B40" s="49" t="str">
        <f>PROPER(VLOOKUP($A40,cuc!$A$3:$AA$2089,B$3,FALSE))</f>
        <v xml:space="preserve">   Obligaciones Financieras Y Otros Pasivos Financieros</v>
      </c>
      <c r="C40" s="28">
        <f>VLOOKUP($A40,cuc!$A$3:$AA$2089,C$3,FALSE)</f>
        <v>11944040474.32</v>
      </c>
      <c r="D40" s="28">
        <f>VLOOKUP($A40,cuc!$A$3:$AA$2089,D$3,FALSE)</f>
        <v>7942307381.3299999</v>
      </c>
      <c r="E40" s="28">
        <f>VLOOKUP($A40,cuc!$A$3:$AA$2089,E$3,FALSE)</f>
        <v>5094629720.2799997</v>
      </c>
      <c r="F40" s="28">
        <f>VLOOKUP($A40,cuc!$A$3:$AA$2089,F$3,FALSE)</f>
        <v>649984070</v>
      </c>
      <c r="G40" s="29">
        <f>VLOOKUP($A40,cuc!$A$3:$AA$2089,G$3,FALSE)</f>
        <v>4513656062</v>
      </c>
      <c r="H40" s="29">
        <f>VLOOKUP($A40,cuc!$A$3:$AA$2089,H$3,FALSE)</f>
        <v>2833333213</v>
      </c>
    </row>
    <row r="41" spans="1:8" x14ac:dyDescent="0.25">
      <c r="A41" s="14">
        <v>310000</v>
      </c>
      <c r="B41" s="49" t="str">
        <f>PROPER(VLOOKUP($A41,cuc!$A$3:$AA$2089,B$3,FALSE))</f>
        <v xml:space="preserve">   Capital Social</v>
      </c>
      <c r="C41" s="28">
        <f>VLOOKUP($A41,cuc!$A$3:$AA$2089,C$3,FALSE)</f>
        <v>116605971320.02</v>
      </c>
      <c r="D41" s="28">
        <f>VLOOKUP($A41,cuc!$A$3:$AA$2089,D$3,FALSE)</f>
        <v>128101686146.99001</v>
      </c>
      <c r="E41" s="28">
        <f>VLOOKUP($A41,cuc!$A$3:$AA$2089,E$3,FALSE)</f>
        <v>140939103683.26999</v>
      </c>
      <c r="F41" s="28">
        <f>VLOOKUP($A41,cuc!$A$3:$AA$2089,F$3,FALSE)</f>
        <v>156259713423.26999</v>
      </c>
      <c r="G41" s="29">
        <f>VLOOKUP($A41,cuc!$A$3:$AA$2089,G$3,FALSE)</f>
        <v>171823469626.56</v>
      </c>
      <c r="H41" s="29">
        <f>VLOOKUP($A41,cuc!$A$3:$AA$2089,H$3,FALSE)</f>
        <v>180269793813.13</v>
      </c>
    </row>
    <row r="42" spans="1:8" x14ac:dyDescent="0.25">
      <c r="A42" s="138">
        <v>311010</v>
      </c>
      <c r="B42" s="49" t="str">
        <f>PROPER(VLOOKUP($A42,cuc!$A$3:$AA$2089,B$3,FALSE))</f>
        <v xml:space="preserve">         Aportes Amortizados</v>
      </c>
      <c r="C42" s="28">
        <f>-VLOOKUP($A42,cuc!$A$3:$AA$2089,C$3,FALSE)</f>
        <v>-10325949814.450001</v>
      </c>
      <c r="D42" s="28">
        <f>-VLOOKUP($A42,cuc!$A$3:$AA$2089,D$3,FALSE)</f>
        <v>-11186253693.959999</v>
      </c>
      <c r="E42" s="28">
        <f>-VLOOKUP($A42,cuc!$A$3:$AA$2089,E$3,FALSE)</f>
        <v>-12257494568.01</v>
      </c>
      <c r="F42" s="28">
        <f>-VLOOKUP($A42,cuc!$A$3:$AA$2089,F$3,FALSE)</f>
        <v>-15244096500.030001</v>
      </c>
      <c r="G42" s="28">
        <f>-VLOOKUP($A42,cuc!$A$3:$AA$2089,G$3,FALSE)</f>
        <v>-17228511697.5</v>
      </c>
      <c r="H42" s="28">
        <f>-VLOOKUP($A42,cuc!$A$3:$AA$2089,H$3,FALSE)</f>
        <v>-19134402316</v>
      </c>
    </row>
    <row r="43" spans="1:8" ht="14.4" thickBot="1" x14ac:dyDescent="0.3">
      <c r="A43" s="15"/>
      <c r="B43" s="19" t="s">
        <v>1880</v>
      </c>
      <c r="C43" s="31">
        <f>+SUM(C39:C42)</f>
        <v>118224061979.89</v>
      </c>
      <c r="D43" s="31">
        <f t="shared" ref="D43:H43" si="2">+SUM(D39:D42)</f>
        <v>124857739834.36002</v>
      </c>
      <c r="E43" s="31">
        <f t="shared" si="2"/>
        <v>133776238835.53999</v>
      </c>
      <c r="F43" s="31">
        <f t="shared" si="2"/>
        <v>141665600993.23999</v>
      </c>
      <c r="G43" s="31">
        <f t="shared" si="2"/>
        <v>159108613991.06</v>
      </c>
      <c r="H43" s="31">
        <f t="shared" si="2"/>
        <v>163968724710.13</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1882</v>
      </c>
      <c r="C46" s="27">
        <f>IFERROR(+C36/C43,0%)</f>
        <v>1.1858832016884018</v>
      </c>
      <c r="D46" s="27">
        <f t="shared" ref="D46:G46" si="4">IFERROR(+D36/D43,0%)</f>
        <v>1.2312115402842294</v>
      </c>
      <c r="E46" s="27">
        <f t="shared" si="4"/>
        <v>1.2636980750399762</v>
      </c>
      <c r="F46" s="27">
        <f t="shared" si="4"/>
        <v>1.1790052824035251</v>
      </c>
      <c r="G46" s="27">
        <f t="shared" si="4"/>
        <v>1.2684382769019649</v>
      </c>
      <c r="H46" s="27">
        <f t="shared" ref="H46" si="5">IFERROR(+H36/H43,0%)</f>
        <v>1.2739241967201516</v>
      </c>
    </row>
  </sheetData>
  <conditionalFormatting sqref="C46:G46">
    <cfRule type="colorScale" priority="3">
      <colorScale>
        <cfvo type="min"/>
        <cfvo type="percentile" val="50"/>
        <cfvo type="max"/>
        <color rgb="FFF8696B"/>
        <color rgb="FFFFEB84"/>
        <color rgb="FF63BE7B"/>
      </colorScale>
    </cfRule>
  </conditionalFormatting>
  <conditionalFormatting sqref="H46">
    <cfRule type="colorScale" priority="2">
      <colorScale>
        <cfvo type="min"/>
        <cfvo type="percentile" val="50"/>
        <cfvo type="max"/>
        <color rgb="FFF8696B"/>
        <color rgb="FFFFEB84"/>
        <color rgb="FF63BE7B"/>
      </colorScale>
    </cfRule>
  </conditionalFormatting>
  <conditionalFormatting sqref="C46:H4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530000</v>
      </c>
      <c r="B5" s="49" t="str">
        <f>PROPER(VLOOKUP($A5,cuc!$A$3:$AA$2089,B$3,FALSE))</f>
        <v xml:space="preserve">   Excedentes Y Perdidas Del Ejercicio</v>
      </c>
      <c r="C5" s="28">
        <f>VLOOKUP($A5,cuc!$A$3:$AA$2089,C$3,FALSE)</f>
        <v>10873143308.84</v>
      </c>
      <c r="D5" s="28">
        <f>VLOOKUP($A5,cuc!$A$3:$AA$2089,D$3,FALSE)</f>
        <v>14430037843.059999</v>
      </c>
      <c r="E5" s="28">
        <f>VLOOKUP($A5,cuc!$A$3:$AA$2089,E$3,FALSE)</f>
        <v>15036226130.83</v>
      </c>
      <c r="F5" s="28">
        <f>VLOOKUP($A5,cuc!$A$3:$AA$2089,F$3,FALSE)</f>
        <v>13102801179.559999</v>
      </c>
      <c r="G5" s="29">
        <f>VLOOKUP($A5,cuc!$A$3:$AA$2089,G$3,FALSE)</f>
        <v>17335592068.990002</v>
      </c>
      <c r="H5" s="29">
        <f>VLOOKUP($A5,cuc!$A$3:$AA$2089,H$3,FALSE)</f>
        <v>16657568653.379999</v>
      </c>
    </row>
    <row r="6" spans="1:9" x14ac:dyDescent="0.25">
      <c r="A6" s="14">
        <v>300000</v>
      </c>
      <c r="B6" s="49" t="str">
        <f>PROPER(VLOOKUP($A6,cuc!$A$3:$AA$2089,B$3,FALSE))</f>
        <v>Patrimonio</v>
      </c>
      <c r="C6" s="28">
        <f>VLOOKUP($A6,cuc!$A$3:$AA$2089,C$3,FALSE)</f>
        <v>150345501042.04999</v>
      </c>
      <c r="D6" s="28">
        <f>VLOOKUP($A6,cuc!$A$3:$AA$2089,D$3,FALSE)</f>
        <v>167778548884.01001</v>
      </c>
      <c r="E6" s="28">
        <f>VLOOKUP($A6,cuc!$A$3:$AA$2089,E$3,FALSE)</f>
        <v>184343471066.51999</v>
      </c>
      <c r="F6" s="28">
        <f>VLOOKUP($A6,cuc!$A$3:$AA$2089,F$3,FALSE)</f>
        <v>197933064223.54999</v>
      </c>
      <c r="G6" s="29">
        <f>VLOOKUP($A6,cuc!$A$3:$AA$2089,G$3,FALSE)</f>
        <v>218034938948.20999</v>
      </c>
      <c r="H6" s="29">
        <f>VLOOKUP($A6,cuc!$A$3:$AA$2089,H$3,FALSE)</f>
        <v>229365549268.17001</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1883</v>
      </c>
      <c r="C9" s="27">
        <f>IFERROR(+C5/+AVERAGE(B6:C6),0%)</f>
        <v>7.232104208957274E-2</v>
      </c>
      <c r="D9" s="27">
        <f t="shared" ref="D9:H9" si="1">IFERROR(+D5/+AVERAGE(C6:D6),0%)</f>
        <v>9.0719565819773154E-2</v>
      </c>
      <c r="E9" s="27">
        <f t="shared" si="1"/>
        <v>8.5403498099564767E-2</v>
      </c>
      <c r="F9" s="27">
        <f t="shared" si="1"/>
        <v>6.8551427932230499E-2</v>
      </c>
      <c r="G9" s="27">
        <f t="shared" si="1"/>
        <v>8.3350603588766184E-2</v>
      </c>
      <c r="H9" s="27">
        <f t="shared" si="1"/>
        <v>7.4463792919795657E-2</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1" thickBot="1" x14ac:dyDescent="0.3">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530000</v>
      </c>
      <c r="B5" s="49" t="str">
        <f>PROPER(VLOOKUP($A5,cuc!$A$3:$AA$2089,B$3,FALSE))</f>
        <v xml:space="preserve">   Excedentes Y Perdidas Del Ejercicio</v>
      </c>
      <c r="C5" s="28">
        <f>VLOOKUP($A5,cuc!$A$3:$AA$2089,C$3,FALSE)</f>
        <v>10873143308.84</v>
      </c>
      <c r="D5" s="28">
        <f>VLOOKUP($A5,cuc!$A$3:$AA$2089,D$3,FALSE)</f>
        <v>14430037843.059999</v>
      </c>
      <c r="E5" s="28">
        <f>VLOOKUP($A5,cuc!$A$3:$AA$2089,E$3,FALSE)</f>
        <v>15036226130.83</v>
      </c>
      <c r="F5" s="28">
        <f>VLOOKUP($A5,cuc!$A$3:$AA$2089,F$3,FALSE)</f>
        <v>13102801179.559999</v>
      </c>
      <c r="G5" s="29">
        <f>VLOOKUP($A5,cuc!$A$3:$AA$2089,G$3,FALSE)</f>
        <v>17335592068.990002</v>
      </c>
      <c r="H5" s="29">
        <f>VLOOKUP($A5,cuc!$A$3:$AA$2089,H$3,FALSE)</f>
        <v>16657568653.379999</v>
      </c>
    </row>
    <row r="6" spans="1:9" x14ac:dyDescent="0.25">
      <c r="A6" s="14">
        <v>410000</v>
      </c>
      <c r="B6" s="49" t="str">
        <f>PROPER(VLOOKUP($A6,cuc!$A$3:$AA$2089,B$3,FALSE))</f>
        <v xml:space="preserve">   Ingresos Por Venta De Bienes Y Servicios</v>
      </c>
      <c r="C6" s="28">
        <f>VLOOKUP($A6,cuc!$A$3:$AA$2089,C$3,FALSE)</f>
        <v>23533264704.130001</v>
      </c>
      <c r="D6" s="28">
        <f>VLOOKUP($A6,cuc!$A$3:$AA$2089,D$3,FALSE)</f>
        <v>26178764444.799999</v>
      </c>
      <c r="E6" s="28">
        <f>VLOOKUP($A6,cuc!$A$3:$AA$2089,E$3,FALSE)</f>
        <v>28279770840.98</v>
      </c>
      <c r="F6" s="28">
        <f>VLOOKUP($A6,cuc!$A$3:$AA$2089,F$3,FALSE)</f>
        <v>29660474879.459999</v>
      </c>
      <c r="G6" s="29">
        <f>VLOOKUP($A6,cuc!$A$3:$AA$2089,G$3,FALSE)</f>
        <v>29670871436.57</v>
      </c>
      <c r="H6" s="29">
        <f>VLOOKUP($A6,cuc!$A$3:$AA$2089,H$3,FALSE)</f>
        <v>23808347317.25</v>
      </c>
    </row>
    <row r="7" spans="1:9" x14ac:dyDescent="0.25">
      <c r="A7" s="14">
        <v>422500</v>
      </c>
      <c r="B7" s="49" t="str">
        <f>PROPER(VLOOKUP($A7,cuc!$A$3:$AA$2089,B$3,FALSE))</f>
        <v xml:space="preserve">      Recuperaciones Deterioro</v>
      </c>
      <c r="C7" s="28">
        <f>VLOOKUP($A7,cuc!$A$3:$AA$2089,C$3,FALSE)</f>
        <v>277420409.76999998</v>
      </c>
      <c r="D7" s="28">
        <f>VLOOKUP($A7,cuc!$A$3:$AA$2089,D$3,FALSE)</f>
        <v>245610752</v>
      </c>
      <c r="E7" s="28">
        <f>VLOOKUP($A7,cuc!$A$3:$AA$2089,E$3,FALSE)</f>
        <v>201363242</v>
      </c>
      <c r="F7" s="28">
        <f>VLOOKUP($A7,cuc!$A$3:$AA$2089,F$3,FALSE)</f>
        <v>89485236</v>
      </c>
      <c r="G7" s="29">
        <f>VLOOKUP($A7,cuc!$A$3:$AA$2089,G$3,FALSE)</f>
        <v>108296056</v>
      </c>
      <c r="H7" s="29">
        <f>VLOOKUP($A7,cuc!$A$3:$AA$2089,H$3,FALSE)</f>
        <v>553639341</v>
      </c>
    </row>
    <row r="8" spans="1:9" ht="14.4" thickBot="1" x14ac:dyDescent="0.3"/>
    <row r="9" spans="1:9" x14ac:dyDescent="0.25">
      <c r="B9" s="20" t="s">
        <v>1408</v>
      </c>
      <c r="C9" s="12" t="str">
        <f t="shared" ref="C9:H9" si="0">+C4</f>
        <v>Año 16</v>
      </c>
      <c r="D9" s="12" t="str">
        <f t="shared" si="0"/>
        <v>Año 17</v>
      </c>
      <c r="E9" s="12" t="str">
        <f t="shared" si="0"/>
        <v>Año 18</v>
      </c>
      <c r="F9" s="12" t="str">
        <f t="shared" si="0"/>
        <v>Año 19</v>
      </c>
      <c r="G9" s="12" t="str">
        <f t="shared" si="0"/>
        <v>Año 20</v>
      </c>
      <c r="H9" s="12" t="str">
        <f t="shared" si="0"/>
        <v>Año 21</v>
      </c>
    </row>
    <row r="10" spans="1:9" x14ac:dyDescent="0.25">
      <c r="B10" s="10" t="s">
        <v>1884</v>
      </c>
      <c r="C10" s="27">
        <f>IFERROR(+C5/(C6+C7),0%)</f>
        <v>0.45664974597864755</v>
      </c>
      <c r="D10" s="27">
        <f t="shared" ref="D10:G10" si="1">IFERROR(+D5/(D6+D7),0%)</f>
        <v>0.54608813777392484</v>
      </c>
      <c r="E10" s="27">
        <f t="shared" si="1"/>
        <v>0.52793635558969809</v>
      </c>
      <c r="F10" s="27">
        <f t="shared" si="1"/>
        <v>0.44043088221657611</v>
      </c>
      <c r="G10" s="27">
        <f t="shared" si="1"/>
        <v>0.58213823718595525</v>
      </c>
      <c r="H10" s="27">
        <f t="shared" ref="H10" si="2">IFERROR(+H5/(H6+H7),0%)</f>
        <v>0.68375247417431129</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B3" sqref="A1:G69"/>
      <selection pane="topRight" activeCell="B3" sqref="A1:G69"/>
      <selection pane="bottomLeft" activeCell="B3" sqref="A1:G69"/>
      <selection pane="bottomRight" activeCell="B3" sqref="A1:G69"/>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530000</v>
      </c>
      <c r="B5" s="49" t="str">
        <f>PROPER(VLOOKUP($A5,cuc!$A$3:$AA$2089,B$3,FALSE))</f>
        <v xml:space="preserve">   Excedentes Y Perdidas Del Ejercicio</v>
      </c>
      <c r="C5" s="28">
        <f>VLOOKUP($A5,cuc!$A$3:$AA$2089,C$3,FALSE)</f>
        <v>10873143308.84</v>
      </c>
      <c r="D5" s="28">
        <f>VLOOKUP($A5,cuc!$A$3:$AA$2089,D$3,FALSE)</f>
        <v>14430037843.059999</v>
      </c>
      <c r="E5" s="28">
        <f>VLOOKUP($A5,cuc!$A$3:$AA$2089,E$3,FALSE)</f>
        <v>15036226130.83</v>
      </c>
      <c r="F5" s="28">
        <f>VLOOKUP($A5,cuc!$A$3:$AA$2089,F$3,FALSE)</f>
        <v>13102801179.559999</v>
      </c>
      <c r="G5" s="29">
        <f>VLOOKUP($A5,cuc!$A$3:$AA$2089,G$3,FALSE)</f>
        <v>17335592068.990002</v>
      </c>
      <c r="H5" s="29">
        <f>VLOOKUP($A5,cuc!$A$3:$AA$2089,H$3,FALSE)</f>
        <v>16657568653.379999</v>
      </c>
    </row>
    <row r="7" spans="1:9" x14ac:dyDescent="0.25">
      <c r="A7" s="14">
        <v>210000</v>
      </c>
      <c r="B7" s="49" t="str">
        <f>PROPER(VLOOKUP($A7,cuc!$A$3:$AA$2089,B$3,FALSE))</f>
        <v xml:space="preserve">   Depósitos</v>
      </c>
      <c r="C7" s="28">
        <f>VLOOKUP($A7,cuc!$A$3:$AA$2089,C$3,FALSE)</f>
        <v>0</v>
      </c>
      <c r="D7" s="28">
        <f>VLOOKUP($A7,cuc!$A$3:$AA$2089,D$3,FALSE)</f>
        <v>0</v>
      </c>
      <c r="E7" s="28">
        <f>VLOOKUP($A7,cuc!$A$3:$AA$2089,E$3,FALSE)</f>
        <v>0</v>
      </c>
      <c r="F7" s="28">
        <f>VLOOKUP($A7,cuc!$A$3:$AA$2089,F$3,FALSE)</f>
        <v>0</v>
      </c>
      <c r="G7" s="29">
        <f>VLOOKUP($A7,cuc!$A$3:$AA$2089,G$3,FALSE)</f>
        <v>0</v>
      </c>
      <c r="H7" s="29">
        <f>VLOOKUP($A7,cuc!$A$3:$AA$2089,H$3,FALSE)</f>
        <v>0</v>
      </c>
    </row>
    <row r="8" spans="1:9" x14ac:dyDescent="0.25">
      <c r="A8" s="14">
        <v>230000</v>
      </c>
      <c r="B8" s="49" t="str">
        <f>PROPER(VLOOKUP($A8,cuc!$A$3:$AA$2089,B$3,FALSE))</f>
        <v xml:space="preserve">   Obligaciones Financieras Y Otros Pasivos Financieros</v>
      </c>
      <c r="C8" s="28">
        <f>VLOOKUP($A8,cuc!$A$3:$AA$2089,C$3,FALSE)</f>
        <v>11944040474.32</v>
      </c>
      <c r="D8" s="28">
        <f>VLOOKUP($A8,cuc!$A$3:$AA$2089,D$3,FALSE)</f>
        <v>7942307381.3299999</v>
      </c>
      <c r="E8" s="28">
        <f>VLOOKUP($A8,cuc!$A$3:$AA$2089,E$3,FALSE)</f>
        <v>5094629720.2799997</v>
      </c>
      <c r="F8" s="28">
        <f>VLOOKUP($A8,cuc!$A$3:$AA$2089,F$3,FALSE)</f>
        <v>649984070</v>
      </c>
      <c r="G8" s="29">
        <f>VLOOKUP($A8,cuc!$A$3:$AA$2089,G$3,FALSE)</f>
        <v>4513656062</v>
      </c>
      <c r="H8" s="29">
        <f>VLOOKUP($A8,cuc!$A$3:$AA$2089,H$3,FALSE)</f>
        <v>2833333213</v>
      </c>
    </row>
    <row r="9" spans="1:9" x14ac:dyDescent="0.25">
      <c r="A9" s="14">
        <v>310000</v>
      </c>
      <c r="B9" s="49" t="str">
        <f>PROPER(VLOOKUP($A9,cuc!$A$3:$AA$2089,B$3,FALSE))</f>
        <v xml:space="preserve">   Capital Social</v>
      </c>
      <c r="C9" s="28">
        <f>VLOOKUP($A9,cuc!$A$3:$AA$2089,C$3,FALSE)</f>
        <v>116605971320.02</v>
      </c>
      <c r="D9" s="28">
        <f>VLOOKUP($A9,cuc!$A$3:$AA$2089,D$3,FALSE)</f>
        <v>128101686146.99001</v>
      </c>
      <c r="E9" s="28">
        <f>VLOOKUP($A9,cuc!$A$3:$AA$2089,E$3,FALSE)</f>
        <v>140939103683.26999</v>
      </c>
      <c r="F9" s="28">
        <f>VLOOKUP($A9,cuc!$A$3:$AA$2089,F$3,FALSE)</f>
        <v>156259713423.26999</v>
      </c>
      <c r="G9" s="29">
        <f>VLOOKUP($A9,cuc!$A$3:$AA$2089,G$3,FALSE)</f>
        <v>171823469626.56</v>
      </c>
      <c r="H9" s="29">
        <f>VLOOKUP($A9,cuc!$A$3:$AA$2089,H$3,FALSE)</f>
        <v>180269793813.13</v>
      </c>
    </row>
    <row r="10" spans="1:9" x14ac:dyDescent="0.25">
      <c r="A10" s="14"/>
      <c r="B10" s="49" t="s">
        <v>1885</v>
      </c>
      <c r="C10" s="30">
        <f>+SUM(C7:C9)</f>
        <v>128550011794.34</v>
      </c>
      <c r="D10" s="30">
        <f t="shared" ref="D10:G10" si="0">+SUM(D7:D9)</f>
        <v>136043993528.32001</v>
      </c>
      <c r="E10" s="30">
        <f t="shared" si="0"/>
        <v>146033733403.54999</v>
      </c>
      <c r="F10" s="30">
        <f t="shared" si="0"/>
        <v>156909697493.26999</v>
      </c>
      <c r="G10" s="142">
        <f t="shared" si="0"/>
        <v>176337125688.56</v>
      </c>
      <c r="H10" s="142">
        <f t="shared" ref="H10" si="1">+SUM(H7:H9)</f>
        <v>183103127026.13</v>
      </c>
    </row>
    <row r="11" spans="1:9" ht="14.4" thickBot="1" x14ac:dyDescent="0.3"/>
    <row r="12" spans="1:9" x14ac:dyDescent="0.25">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25">
      <c r="B13" s="10" t="s">
        <v>1886</v>
      </c>
      <c r="C13" s="27">
        <f>IFERROR(+C5/C10,0%)</f>
        <v>8.4582981806608754E-2</v>
      </c>
      <c r="D13" s="27">
        <f t="shared" ref="D13:G13" si="3">IFERROR(+D5/D10,0%)</f>
        <v>0.1060689080702128</v>
      </c>
      <c r="E13" s="27">
        <f t="shared" si="3"/>
        <v>0.10296406029200701</v>
      </c>
      <c r="F13" s="27">
        <f t="shared" si="3"/>
        <v>8.3505362567676808E-2</v>
      </c>
      <c r="G13" s="27">
        <f t="shared" si="3"/>
        <v>9.8309371899411996E-2</v>
      </c>
      <c r="H13" s="27">
        <f t="shared" ref="H13" si="4">IFERROR(+H5/H10,0%)</f>
        <v>9.0973698395674346E-2</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29" activePane="bottomRight" state="frozen"/>
      <selection activeCell="B3" sqref="A1:G69"/>
      <selection pane="topRight" activeCell="B3" sqref="A1:G69"/>
      <selection pane="bottomLeft" activeCell="B3" sqref="A1:G69"/>
      <selection pane="bottomRight" activeCell="B3" sqref="A1:G69"/>
    </sheetView>
  </sheetViews>
  <sheetFormatPr baseColWidth="10" defaultColWidth="11.44140625" defaultRowHeight="15.6" x14ac:dyDescent="0.3"/>
  <cols>
    <col min="1" max="1" width="8.109375" style="42" bestFit="1" customWidth="1"/>
    <col min="2" max="2" width="8.109375" style="35" customWidth="1"/>
    <col min="3" max="3" width="18.109375" style="43" customWidth="1"/>
    <col min="4" max="4" width="13.44140625" style="43" customWidth="1"/>
    <col min="5" max="5" width="26" style="43" customWidth="1"/>
    <col min="6" max="6" width="75.33203125" style="48" customWidth="1"/>
    <col min="7" max="16384" width="11.44140625" style="35"/>
  </cols>
  <sheetData>
    <row r="1" spans="1:6" ht="13.8" x14ac:dyDescent="0.3">
      <c r="A1" s="34" t="s">
        <v>1452</v>
      </c>
      <c r="B1" s="34" t="s">
        <v>107</v>
      </c>
      <c r="C1" s="34" t="s">
        <v>1451</v>
      </c>
      <c r="D1" s="34" t="s">
        <v>1408</v>
      </c>
      <c r="E1" s="34" t="s">
        <v>1453</v>
      </c>
      <c r="F1" s="44" t="s">
        <v>43</v>
      </c>
    </row>
    <row r="2" spans="1:6" ht="51" x14ac:dyDescent="0.3">
      <c r="A2" s="36" t="s">
        <v>0</v>
      </c>
      <c r="B2" s="37" t="s">
        <v>38</v>
      </c>
      <c r="C2" s="37" t="s">
        <v>81</v>
      </c>
      <c r="D2" s="37" t="s">
        <v>1</v>
      </c>
      <c r="E2" s="37" t="s">
        <v>62</v>
      </c>
      <c r="F2" s="45" t="s">
        <v>63</v>
      </c>
    </row>
    <row r="3" spans="1:6" ht="41.4" x14ac:dyDescent="0.3">
      <c r="A3" s="36" t="s">
        <v>0</v>
      </c>
      <c r="B3" s="37" t="s">
        <v>38</v>
      </c>
      <c r="C3" s="37" t="s">
        <v>83</v>
      </c>
      <c r="D3" s="37" t="s">
        <v>1</v>
      </c>
      <c r="E3" s="37" t="s">
        <v>57</v>
      </c>
      <c r="F3" s="45" t="s">
        <v>23</v>
      </c>
    </row>
    <row r="4" spans="1:6" ht="41.4" x14ac:dyDescent="0.3">
      <c r="A4" s="36" t="s">
        <v>0</v>
      </c>
      <c r="B4" s="37" t="s">
        <v>38</v>
      </c>
      <c r="C4" s="37" t="s">
        <v>82</v>
      </c>
      <c r="D4" s="37" t="s">
        <v>1</v>
      </c>
      <c r="E4" s="37" t="s">
        <v>58</v>
      </c>
      <c r="F4" s="45" t="s">
        <v>119</v>
      </c>
    </row>
    <row r="5" spans="1:6" ht="41.4" x14ac:dyDescent="0.3">
      <c r="A5" s="36" t="s">
        <v>0</v>
      </c>
      <c r="B5" s="37" t="s">
        <v>38</v>
      </c>
      <c r="C5" s="37" t="s">
        <v>84</v>
      </c>
      <c r="D5" s="37" t="s">
        <v>1</v>
      </c>
      <c r="E5" s="37" t="s">
        <v>59</v>
      </c>
      <c r="F5" s="45" t="s">
        <v>24</v>
      </c>
    </row>
    <row r="6" spans="1:6" ht="41.4" x14ac:dyDescent="0.3">
      <c r="A6" s="36" t="s">
        <v>0</v>
      </c>
      <c r="B6" s="37" t="s">
        <v>38</v>
      </c>
      <c r="C6" s="37" t="s">
        <v>85</v>
      </c>
      <c r="D6" s="37" t="s">
        <v>1</v>
      </c>
      <c r="E6" s="37" t="s">
        <v>60</v>
      </c>
      <c r="F6" s="45" t="s">
        <v>28</v>
      </c>
    </row>
    <row r="7" spans="1:6" ht="41.4" x14ac:dyDescent="0.3">
      <c r="A7" s="36" t="s">
        <v>0</v>
      </c>
      <c r="B7" s="37" t="s">
        <v>38</v>
      </c>
      <c r="C7" s="37" t="s">
        <v>86</v>
      </c>
      <c r="D7" s="37" t="s">
        <v>1</v>
      </c>
      <c r="E7" s="37" t="s">
        <v>61</v>
      </c>
      <c r="F7" s="45" t="s">
        <v>27</v>
      </c>
    </row>
    <row r="8" spans="1:6" ht="41.4" x14ac:dyDescent="0.3">
      <c r="A8" s="36" t="s">
        <v>0</v>
      </c>
      <c r="B8" s="37" t="s">
        <v>38</v>
      </c>
      <c r="C8" s="37" t="s">
        <v>87</v>
      </c>
      <c r="D8" s="37" t="s">
        <v>53</v>
      </c>
      <c r="E8" s="37" t="s">
        <v>2</v>
      </c>
      <c r="F8" s="45" t="s">
        <v>29</v>
      </c>
    </row>
    <row r="9" spans="1:6" ht="41.4" x14ac:dyDescent="0.3">
      <c r="A9" s="36" t="s">
        <v>0</v>
      </c>
      <c r="B9" s="37" t="s">
        <v>38</v>
      </c>
      <c r="C9" s="37" t="s">
        <v>88</v>
      </c>
      <c r="D9" s="37" t="s">
        <v>53</v>
      </c>
      <c r="E9" s="37" t="s">
        <v>2</v>
      </c>
      <c r="F9" s="53" t="s">
        <v>25</v>
      </c>
    </row>
    <row r="10" spans="1:6" ht="55.2" x14ac:dyDescent="0.3">
      <c r="A10" s="36" t="s">
        <v>0</v>
      </c>
      <c r="B10" s="37" t="s">
        <v>38</v>
      </c>
      <c r="C10" s="37" t="s">
        <v>90</v>
      </c>
      <c r="D10" s="37" t="s">
        <v>53</v>
      </c>
      <c r="E10" s="37" t="s">
        <v>2</v>
      </c>
      <c r="F10" s="45" t="s">
        <v>25</v>
      </c>
    </row>
    <row r="11" spans="1:6" ht="41.4" x14ac:dyDescent="0.3">
      <c r="A11" s="36" t="s">
        <v>0</v>
      </c>
      <c r="B11" s="37" t="s">
        <v>38</v>
      </c>
      <c r="C11" s="37" t="s">
        <v>91</v>
      </c>
      <c r="D11" s="37" t="s">
        <v>53</v>
      </c>
      <c r="E11" s="37" t="s">
        <v>2</v>
      </c>
      <c r="F11" s="45" t="s">
        <v>26</v>
      </c>
    </row>
    <row r="12" spans="1:6" ht="41.4" x14ac:dyDescent="0.3">
      <c r="A12" s="36" t="s">
        <v>0</v>
      </c>
      <c r="B12" s="54" t="s">
        <v>38</v>
      </c>
      <c r="C12" s="54" t="s">
        <v>89</v>
      </c>
      <c r="D12" s="54" t="s">
        <v>33</v>
      </c>
      <c r="E12" s="54" t="s">
        <v>3</v>
      </c>
      <c r="F12" s="55" t="s">
        <v>1471</v>
      </c>
    </row>
    <row r="13" spans="1:6" ht="55.2" x14ac:dyDescent="0.3">
      <c r="A13" s="36" t="s">
        <v>0</v>
      </c>
      <c r="B13" s="54" t="s">
        <v>38</v>
      </c>
      <c r="C13" s="54" t="s">
        <v>1427</v>
      </c>
      <c r="D13" s="54" t="s">
        <v>1428</v>
      </c>
      <c r="E13" s="54" t="s">
        <v>4</v>
      </c>
      <c r="F13" s="55" t="s">
        <v>120</v>
      </c>
    </row>
    <row r="14" spans="1:6" ht="55.2" x14ac:dyDescent="0.3">
      <c r="A14" s="36" t="s">
        <v>0</v>
      </c>
      <c r="B14" s="54" t="s">
        <v>38</v>
      </c>
      <c r="C14" s="54" t="s">
        <v>1429</v>
      </c>
      <c r="D14" s="54" t="s">
        <v>1430</v>
      </c>
      <c r="E14" s="54" t="s">
        <v>4</v>
      </c>
      <c r="F14" s="55" t="s">
        <v>121</v>
      </c>
    </row>
    <row r="15" spans="1:6" ht="41.4" x14ac:dyDescent="0.3">
      <c r="A15" s="36" t="s">
        <v>0</v>
      </c>
      <c r="B15" s="54" t="s">
        <v>38</v>
      </c>
      <c r="C15" s="54" t="s">
        <v>1431</v>
      </c>
      <c r="D15" s="54" t="s">
        <v>1432</v>
      </c>
      <c r="E15" s="54" t="s">
        <v>4</v>
      </c>
      <c r="F15" s="55" t="s">
        <v>122</v>
      </c>
    </row>
    <row r="16" spans="1:6" ht="41.4" x14ac:dyDescent="0.3">
      <c r="A16" s="36" t="s">
        <v>0</v>
      </c>
      <c r="B16" s="54" t="s">
        <v>38</v>
      </c>
      <c r="C16" s="54" t="s">
        <v>1433</v>
      </c>
      <c r="D16" s="54" t="s">
        <v>1434</v>
      </c>
      <c r="E16" s="54" t="s">
        <v>4</v>
      </c>
      <c r="F16" s="55" t="s">
        <v>123</v>
      </c>
    </row>
    <row r="17" spans="1:6" ht="41.4" x14ac:dyDescent="0.3">
      <c r="A17" s="36" t="s">
        <v>0</v>
      </c>
      <c r="B17" s="54" t="s">
        <v>38</v>
      </c>
      <c r="C17" s="54" t="s">
        <v>1435</v>
      </c>
      <c r="D17" s="54" t="s">
        <v>1436</v>
      </c>
      <c r="E17" s="54" t="s">
        <v>4</v>
      </c>
      <c r="F17" s="55" t="s">
        <v>124</v>
      </c>
    </row>
    <row r="18" spans="1:6" ht="102" x14ac:dyDescent="0.3">
      <c r="A18" s="36" t="s">
        <v>0</v>
      </c>
      <c r="B18" s="54" t="s">
        <v>38</v>
      </c>
      <c r="C18" s="54" t="s">
        <v>1437</v>
      </c>
      <c r="D18" s="54" t="s">
        <v>1438</v>
      </c>
      <c r="E18" s="54" t="s">
        <v>64</v>
      </c>
      <c r="F18" s="55" t="s">
        <v>125</v>
      </c>
    </row>
    <row r="19" spans="1:6" ht="69" x14ac:dyDescent="0.3">
      <c r="A19" s="36" t="s">
        <v>0</v>
      </c>
      <c r="B19" s="54" t="s">
        <v>38</v>
      </c>
      <c r="C19" s="54" t="s">
        <v>1439</v>
      </c>
      <c r="D19" s="54" t="s">
        <v>1440</v>
      </c>
      <c r="E19" s="54" t="s">
        <v>65</v>
      </c>
      <c r="F19" s="55" t="s">
        <v>126</v>
      </c>
    </row>
    <row r="20" spans="1:6" ht="69" x14ac:dyDescent="0.3">
      <c r="A20" s="36" t="s">
        <v>0</v>
      </c>
      <c r="B20" s="54" t="s">
        <v>38</v>
      </c>
      <c r="C20" s="54" t="s">
        <v>1441</v>
      </c>
      <c r="D20" s="54" t="s">
        <v>1442</v>
      </c>
      <c r="E20" s="54" t="s">
        <v>66</v>
      </c>
      <c r="F20" s="55" t="s">
        <v>127</v>
      </c>
    </row>
    <row r="21" spans="1:6" ht="55.2" x14ac:dyDescent="0.3">
      <c r="A21" s="36" t="s">
        <v>0</v>
      </c>
      <c r="B21" s="54" t="s">
        <v>38</v>
      </c>
      <c r="C21" s="54" t="s">
        <v>1443</v>
      </c>
      <c r="D21" s="54" t="s">
        <v>1444</v>
      </c>
      <c r="E21" s="54" t="s">
        <v>66</v>
      </c>
      <c r="F21" s="55" t="s">
        <v>128</v>
      </c>
    </row>
    <row r="22" spans="1:6" ht="55.2" x14ac:dyDescent="0.3">
      <c r="A22" s="36" t="s">
        <v>0</v>
      </c>
      <c r="B22" s="54" t="s">
        <v>38</v>
      </c>
      <c r="C22" s="54" t="s">
        <v>1445</v>
      </c>
      <c r="D22" s="54" t="s">
        <v>1446</v>
      </c>
      <c r="E22" s="54" t="s">
        <v>66</v>
      </c>
      <c r="F22" s="55" t="s">
        <v>129</v>
      </c>
    </row>
    <row r="23" spans="1:6" ht="55.2" x14ac:dyDescent="0.3">
      <c r="A23" s="36" t="s">
        <v>0</v>
      </c>
      <c r="B23" s="54" t="s">
        <v>38</v>
      </c>
      <c r="C23" s="54" t="s">
        <v>1447</v>
      </c>
      <c r="D23" s="54" t="s">
        <v>1448</v>
      </c>
      <c r="E23" s="54" t="s">
        <v>66</v>
      </c>
      <c r="F23" s="55" t="s">
        <v>130</v>
      </c>
    </row>
    <row r="24" spans="1:6" ht="55.2" x14ac:dyDescent="0.3">
      <c r="A24" s="36" t="s">
        <v>0</v>
      </c>
      <c r="B24" s="58" t="s">
        <v>39</v>
      </c>
      <c r="C24" s="58" t="s">
        <v>108</v>
      </c>
      <c r="D24" s="58" t="s">
        <v>109</v>
      </c>
      <c r="E24" s="58" t="s">
        <v>110</v>
      </c>
      <c r="F24" s="59" t="s">
        <v>137</v>
      </c>
    </row>
    <row r="25" spans="1:6" ht="69" x14ac:dyDescent="0.3">
      <c r="A25" s="36" t="s">
        <v>0</v>
      </c>
      <c r="B25" s="58" t="s">
        <v>39</v>
      </c>
      <c r="C25" s="58" t="s">
        <v>92</v>
      </c>
      <c r="D25" s="58" t="s">
        <v>30</v>
      </c>
      <c r="E25" s="58" t="s">
        <v>111</v>
      </c>
      <c r="F25" s="59" t="s">
        <v>112</v>
      </c>
    </row>
    <row r="26" spans="1:6" ht="69" x14ac:dyDescent="0.3">
      <c r="A26" s="36" t="s">
        <v>0</v>
      </c>
      <c r="B26" s="58" t="s">
        <v>39</v>
      </c>
      <c r="C26" s="58" t="s">
        <v>93</v>
      </c>
      <c r="D26" s="58" t="s">
        <v>68</v>
      </c>
      <c r="E26" s="58" t="s">
        <v>67</v>
      </c>
      <c r="F26" s="59" t="s">
        <v>131</v>
      </c>
    </row>
    <row r="27" spans="1:6" ht="55.2" x14ac:dyDescent="0.3">
      <c r="A27" s="36" t="s">
        <v>0</v>
      </c>
      <c r="B27" s="58" t="s">
        <v>39</v>
      </c>
      <c r="C27" s="58" t="s">
        <v>94</v>
      </c>
      <c r="D27" s="58" t="s">
        <v>69</v>
      </c>
      <c r="E27" s="58" t="s">
        <v>31</v>
      </c>
      <c r="F27" s="59" t="s">
        <v>132</v>
      </c>
    </row>
    <row r="28" spans="1:6" ht="82.8" x14ac:dyDescent="0.3">
      <c r="A28" s="36" t="s">
        <v>0</v>
      </c>
      <c r="B28" s="65" t="s">
        <v>40</v>
      </c>
      <c r="C28" s="65" t="s">
        <v>95</v>
      </c>
      <c r="D28" s="66" t="s">
        <v>5</v>
      </c>
      <c r="E28" s="65" t="s">
        <v>70</v>
      </c>
      <c r="F28" s="67" t="s">
        <v>52</v>
      </c>
    </row>
    <row r="29" spans="1:6" ht="27.6" x14ac:dyDescent="0.3">
      <c r="A29" s="41" t="s">
        <v>6</v>
      </c>
      <c r="B29" s="68" t="s">
        <v>41</v>
      </c>
      <c r="C29" s="69" t="s">
        <v>7</v>
      </c>
      <c r="D29" s="69" t="s">
        <v>7</v>
      </c>
      <c r="E29" s="69" t="s">
        <v>8</v>
      </c>
      <c r="F29" s="70" t="s">
        <v>9</v>
      </c>
    </row>
    <row r="30" spans="1:6" ht="27.6" x14ac:dyDescent="0.3">
      <c r="A30" s="41" t="s">
        <v>6</v>
      </c>
      <c r="B30" s="68" t="s">
        <v>41</v>
      </c>
      <c r="C30" s="69" t="s">
        <v>34</v>
      </c>
      <c r="D30" s="69" t="s">
        <v>10</v>
      </c>
      <c r="E30" s="69" t="s">
        <v>11</v>
      </c>
      <c r="F30" s="70" t="s">
        <v>138</v>
      </c>
    </row>
    <row r="31" spans="1:6" ht="55.2" x14ac:dyDescent="0.3">
      <c r="A31" s="41" t="s">
        <v>6</v>
      </c>
      <c r="B31" s="68" t="s">
        <v>41</v>
      </c>
      <c r="C31" s="69" t="s">
        <v>133</v>
      </c>
      <c r="D31" s="69" t="s">
        <v>134</v>
      </c>
      <c r="E31" s="69" t="s">
        <v>135</v>
      </c>
      <c r="F31" s="70" t="s">
        <v>44</v>
      </c>
    </row>
    <row r="32" spans="1:6" ht="55.2" x14ac:dyDescent="0.3">
      <c r="A32" s="41" t="s">
        <v>6</v>
      </c>
      <c r="B32" s="68" t="s">
        <v>41</v>
      </c>
      <c r="C32" s="69" t="s">
        <v>96</v>
      </c>
      <c r="D32" s="69" t="s">
        <v>12</v>
      </c>
      <c r="E32" s="69" t="s">
        <v>13</v>
      </c>
      <c r="F32" s="70" t="s">
        <v>45</v>
      </c>
    </row>
    <row r="33" spans="1:6" ht="61.2" x14ac:dyDescent="0.3">
      <c r="A33" s="41" t="s">
        <v>6</v>
      </c>
      <c r="B33" s="135" t="s">
        <v>42</v>
      </c>
      <c r="C33" s="136" t="s">
        <v>97</v>
      </c>
      <c r="D33" s="135" t="s">
        <v>14</v>
      </c>
      <c r="E33" s="136" t="s">
        <v>71</v>
      </c>
      <c r="F33" s="137" t="s">
        <v>1869</v>
      </c>
    </row>
    <row r="34" spans="1:6" ht="41.4" x14ac:dyDescent="0.3">
      <c r="A34" s="41" t="s">
        <v>6</v>
      </c>
      <c r="B34" s="135" t="s">
        <v>42</v>
      </c>
      <c r="C34" s="136" t="s">
        <v>98</v>
      </c>
      <c r="D34" s="135" t="s">
        <v>36</v>
      </c>
      <c r="E34" s="136" t="s">
        <v>36</v>
      </c>
      <c r="F34" s="137" t="s">
        <v>114</v>
      </c>
    </row>
    <row r="35" spans="1:6" ht="30.6" x14ac:dyDescent="0.3">
      <c r="A35" s="41" t="s">
        <v>6</v>
      </c>
      <c r="B35" s="135" t="s">
        <v>42</v>
      </c>
      <c r="C35" s="136" t="s">
        <v>99</v>
      </c>
      <c r="D35" s="135" t="s">
        <v>37</v>
      </c>
      <c r="E35" s="136" t="s">
        <v>15</v>
      </c>
      <c r="F35" s="137" t="s">
        <v>115</v>
      </c>
    </row>
    <row r="36" spans="1:6" ht="61.2" x14ac:dyDescent="0.3">
      <c r="A36" s="41" t="s">
        <v>6</v>
      </c>
      <c r="B36" s="135" t="s">
        <v>42</v>
      </c>
      <c r="C36" s="136" t="s">
        <v>116</v>
      </c>
      <c r="D36" s="136" t="s">
        <v>73</v>
      </c>
      <c r="E36" s="136" t="s">
        <v>72</v>
      </c>
      <c r="F36" s="137" t="s">
        <v>117</v>
      </c>
    </row>
    <row r="37" spans="1:6" ht="41.4" x14ac:dyDescent="0.3">
      <c r="A37" s="41" t="s">
        <v>6</v>
      </c>
      <c r="B37" s="135" t="s">
        <v>74</v>
      </c>
      <c r="C37" s="136" t="s">
        <v>100</v>
      </c>
      <c r="D37" s="136" t="s">
        <v>75</v>
      </c>
      <c r="E37" s="136" t="s">
        <v>76</v>
      </c>
      <c r="F37" s="137" t="s">
        <v>46</v>
      </c>
    </row>
    <row r="38" spans="1:6" ht="41.4" x14ac:dyDescent="0.3">
      <c r="A38" s="41" t="s">
        <v>6</v>
      </c>
      <c r="B38" s="135" t="s">
        <v>74</v>
      </c>
      <c r="C38" s="136" t="s">
        <v>101</v>
      </c>
      <c r="D38" s="136" t="s">
        <v>35</v>
      </c>
      <c r="E38" s="136" t="s">
        <v>77</v>
      </c>
      <c r="F38" s="137" t="s">
        <v>47</v>
      </c>
    </row>
    <row r="39" spans="1:6" ht="55.2" x14ac:dyDescent="0.3">
      <c r="A39" s="41" t="s">
        <v>6</v>
      </c>
      <c r="B39" s="135" t="s">
        <v>74</v>
      </c>
      <c r="C39" s="136" t="s">
        <v>102</v>
      </c>
      <c r="D39" s="136" t="s">
        <v>17</v>
      </c>
      <c r="E39" s="136" t="s">
        <v>18</v>
      </c>
      <c r="F39" s="137" t="s">
        <v>48</v>
      </c>
    </row>
    <row r="40" spans="1:6" ht="30.6" x14ac:dyDescent="0.3">
      <c r="A40" s="41" t="s">
        <v>6</v>
      </c>
      <c r="B40" s="135" t="s">
        <v>74</v>
      </c>
      <c r="C40" s="136" t="s">
        <v>103</v>
      </c>
      <c r="D40" s="136" t="s">
        <v>56</v>
      </c>
      <c r="E40" s="136" t="s">
        <v>19</v>
      </c>
      <c r="F40" s="137" t="s">
        <v>118</v>
      </c>
    </row>
    <row r="41" spans="1:6" ht="55.2" x14ac:dyDescent="0.3">
      <c r="A41" s="41" t="s">
        <v>6</v>
      </c>
      <c r="B41" s="38" t="s">
        <v>16</v>
      </c>
      <c r="C41" s="40" t="s">
        <v>105</v>
      </c>
      <c r="D41" s="40" t="s">
        <v>20</v>
      </c>
      <c r="E41" s="38" t="s">
        <v>78</v>
      </c>
      <c r="F41" s="46" t="s">
        <v>49</v>
      </c>
    </row>
    <row r="42" spans="1:6" ht="41.4" x14ac:dyDescent="0.3">
      <c r="A42" s="41" t="s">
        <v>6</v>
      </c>
      <c r="B42" s="38" t="s">
        <v>16</v>
      </c>
      <c r="C42" s="39" t="s">
        <v>104</v>
      </c>
      <c r="D42" s="40" t="s">
        <v>21</v>
      </c>
      <c r="E42" s="40" t="s">
        <v>1449</v>
      </c>
      <c r="F42" s="46" t="s">
        <v>50</v>
      </c>
    </row>
    <row r="43" spans="1:6" ht="41.4" x14ac:dyDescent="0.3">
      <c r="A43" s="41" t="s">
        <v>6</v>
      </c>
      <c r="B43" s="38" t="s">
        <v>16</v>
      </c>
      <c r="C43" s="40" t="s">
        <v>1450</v>
      </c>
      <c r="D43" s="40" t="s">
        <v>22</v>
      </c>
      <c r="E43" s="40" t="s">
        <v>79</v>
      </c>
      <c r="F43" s="46" t="s">
        <v>51</v>
      </c>
    </row>
    <row r="44" spans="1:6" ht="27.6" x14ac:dyDescent="0.3">
      <c r="A44" s="41" t="s">
        <v>6</v>
      </c>
      <c r="B44" s="38" t="s">
        <v>32</v>
      </c>
      <c r="C44" s="40" t="s">
        <v>106</v>
      </c>
      <c r="D44" s="40" t="s">
        <v>113</v>
      </c>
      <c r="E44" s="40"/>
      <c r="F44" s="47"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63</vt:i4>
      </vt:variant>
      <vt:variant>
        <vt:lpstr>Rangos con nombre</vt:lpstr>
      </vt:variant>
      <vt:variant>
        <vt:i4>1</vt:i4>
      </vt:variant>
    </vt:vector>
  </HeadingPairs>
  <TitlesOfParts>
    <vt:vector size="64" baseType="lpstr">
      <vt:lpstr>ANEXO 1 - Manual SIAR</vt:lpstr>
      <vt:lpstr>Plan de Continuidad</vt:lpstr>
      <vt:lpstr>RIESGO INHERENTE </vt:lpstr>
      <vt:lpstr>riesgo inherente-Anexo </vt:lpstr>
      <vt:lpstr>Codificacion</vt:lpstr>
      <vt:lpstr>Cronograma COMITE SIAR</vt:lpstr>
      <vt:lpstr>CAPACIDAD PATRIMONIAL</vt:lpstr>
      <vt:lpstr>cuc</vt:lpstr>
      <vt:lpstr>Indicadores SIAR EVOLUCION</vt:lpstr>
      <vt:lpstr>0. transferencia solidaria</vt:lpstr>
      <vt:lpstr>0.margen operacional depurado</vt:lpstr>
      <vt:lpstr>0. Eficiencia operativa depurad</vt:lpstr>
      <vt:lpstr>0. rentabilidad de las inversio</vt:lpstr>
      <vt:lpstr>0. Estructura financiera</vt:lpstr>
      <vt:lpstr>0. ALN sobre aportes y pasivos</vt:lpstr>
      <vt:lpstr>0. Rentabilidad de la cartera</vt:lpstr>
      <vt:lpstr>0. Participacion cartera</vt:lpstr>
      <vt:lpstr>1. SARC - Calidad Cartera</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lpstr>Indicadores</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2021-12-15T15:44:43Z</dcterms:modified>
</cp:coreProperties>
</file>