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embeddings/oleObject2.bin" ContentType="application/vnd.openxmlformats-officedocument.oleObject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embeddings/oleObject3.bin" ContentType="application/vnd.openxmlformats-officedocument.oleObject"/>
  <Override PartName="/xl/comments3.xml" ContentType="application/vnd.openxmlformats-officedocument.spreadsheetml.comments+xml"/>
  <Override PartName="/xl/pivotTables/pivotTable1.xml" ContentType="application/vnd.openxmlformats-officedocument.spreadsheetml.pivotTable+xml"/>
  <Override PartName="/xl/comments4.xml" ContentType="application/vnd.openxmlformats-officedocument.spreadsheetml.comments+xml"/>
  <Override PartName="/xl/drawings/drawing4.xml" ContentType="application/vnd.openxmlformats-officedocument.drawing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e9f352d8099da86/Documentos/Año 2022/Seminarios/SARC/"/>
    </mc:Choice>
  </mc:AlternateContent>
  <xr:revisionPtr revIDLastSave="241" documentId="13_ncr:1_{43972CF5-A6F3-44ED-B596-B00B10844018}" xr6:coauthVersionLast="47" xr6:coauthVersionMax="47" xr10:uidLastSave="{37976ABA-780B-48EF-851E-BD74DAD10CEA}"/>
  <bookViews>
    <workbookView xWindow="-120" yWindow="-120" windowWidth="29040" windowHeight="15720" tabRatio="912" xr2:uid="{50F8375D-EBBB-4479-9368-CC5A71662FA0}"/>
  </bookViews>
  <sheets>
    <sheet name="Consumo CON Libranza" sheetId="1" r:id="rId1"/>
    <sheet name="Consumo SIN Libranza" sheetId="4" r:id="rId2"/>
    <sheet name="Comercial Persona Natural" sheetId="22" r:id="rId3"/>
    <sheet name="Rangos de Calificación" sheetId="3" r:id="rId4"/>
    <sheet name="Cta Contable" sheetId="14" r:id="rId5"/>
    <sheet name="Parametros" sheetId="2" r:id="rId6"/>
    <sheet name="Prob Incumplimiento" sheetId="5" r:id="rId7"/>
    <sheet name="PDI" sheetId="6" r:id="rId8"/>
  </sheets>
  <definedNames>
    <definedName name="Entidades">'Prob Incumplimiento'!$B$4:$I$4</definedName>
    <definedName name="Fecha_Corte">#REF!</definedName>
    <definedName name="Garantia">Parametros!$H$3:$H$4</definedName>
    <definedName name="Respuesta">Parametros!$A$3:$A$4</definedName>
    <definedName name="SMMLV">Parametros!$K$3</definedName>
  </definedNames>
  <calcPr calcId="191029"/>
  <pivotCaches>
    <pivotCache cacheId="12" r:id="rId9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43" i="22" l="1"/>
  <c r="H30" i="22"/>
  <c r="I30" i="22" s="1"/>
  <c r="H29" i="22"/>
  <c r="H28" i="22"/>
  <c r="I28" i="22" s="1"/>
  <c r="H27" i="22"/>
  <c r="I27" i="22" s="1"/>
  <c r="H26" i="22"/>
  <c r="I26" i="22" s="1"/>
  <c r="H16" i="22"/>
  <c r="I16" i="22" s="1"/>
  <c r="F46" i="22"/>
  <c r="H25" i="22"/>
  <c r="H24" i="22"/>
  <c r="H22" i="22"/>
  <c r="H21" i="22"/>
  <c r="H19" i="22"/>
  <c r="I19" i="22" s="1"/>
  <c r="H18" i="22"/>
  <c r="H17" i="22"/>
  <c r="H14" i="22"/>
  <c r="H13" i="22"/>
  <c r="I13" i="22" s="1"/>
  <c r="H12" i="22"/>
  <c r="I12" i="22" s="1"/>
  <c r="H11" i="22"/>
  <c r="I11" i="22" s="1"/>
  <c r="H10" i="22"/>
  <c r="I10" i="22" s="1"/>
  <c r="H9" i="22"/>
  <c r="I9" i="22" s="1"/>
  <c r="H8" i="22"/>
  <c r="I8" i="22" s="1"/>
  <c r="H20" i="22" l="1"/>
  <c r="I20" i="22" s="1"/>
  <c r="H15" i="22"/>
  <c r="I15" i="22" s="1"/>
  <c r="H23" i="22"/>
  <c r="I23" i="22" s="1"/>
  <c r="I32" i="22" l="1"/>
  <c r="I34" i="22" s="1"/>
  <c r="I36" i="22" l="1"/>
  <c r="J36" i="22" s="1"/>
  <c r="F50" i="22" l="1"/>
  <c r="J18" i="6" l="1"/>
  <c r="J21" i="6" s="1"/>
  <c r="E15" i="14" l="1"/>
  <c r="E21" i="14" s="1"/>
  <c r="E27" i="14" s="1"/>
  <c r="E33" i="14" s="1"/>
  <c r="E39" i="14" s="1"/>
  <c r="E45" i="14" s="1"/>
  <c r="E51" i="14" s="1"/>
  <c r="E57" i="14" s="1"/>
  <c r="E63" i="14" s="1"/>
  <c r="E69" i="14" s="1"/>
  <c r="E75" i="14" s="1"/>
  <c r="E81" i="14" s="1"/>
  <c r="E99" i="14" s="1"/>
  <c r="E105" i="14" s="1"/>
  <c r="E111" i="14" s="1"/>
  <c r="E117" i="14" s="1"/>
  <c r="E123" i="14" s="1"/>
  <c r="E129" i="14" s="1"/>
  <c r="E135" i="14" s="1"/>
  <c r="E141" i="14" s="1"/>
  <c r="E147" i="14" s="1"/>
  <c r="E153" i="14" s="1"/>
  <c r="E159" i="14" s="1"/>
  <c r="E165" i="14" s="1"/>
  <c r="E183" i="14" s="1"/>
  <c r="E189" i="14" s="1"/>
  <c r="E14" i="14"/>
  <c r="E13" i="14"/>
  <c r="E12" i="14"/>
  <c r="E11" i="14"/>
  <c r="E10" i="14"/>
  <c r="E17" i="14" l="1"/>
  <c r="E23" i="14" s="1"/>
  <c r="E29" i="14" s="1"/>
  <c r="E35" i="14" s="1"/>
  <c r="E41" i="14" s="1"/>
  <c r="E47" i="14" s="1"/>
  <c r="E53" i="14" s="1"/>
  <c r="E18" i="14"/>
  <c r="E24" i="14" s="1"/>
  <c r="E30" i="14" s="1"/>
  <c r="E36" i="14" s="1"/>
  <c r="E42" i="14" s="1"/>
  <c r="E48" i="14" s="1"/>
  <c r="E54" i="14" s="1"/>
  <c r="E19" i="14"/>
  <c r="E25" i="14" s="1"/>
  <c r="E31" i="14" s="1"/>
  <c r="E37" i="14" s="1"/>
  <c r="E43" i="14" s="1"/>
  <c r="E49" i="14" s="1"/>
  <c r="E20" i="14"/>
  <c r="E26" i="14" s="1"/>
  <c r="E32" i="14" s="1"/>
  <c r="E38" i="14" s="1"/>
  <c r="E44" i="14" s="1"/>
  <c r="E50" i="14" s="1"/>
  <c r="E56" i="14" s="1"/>
  <c r="E16" i="14"/>
  <c r="E22" i="14" s="1"/>
  <c r="E28" i="14" s="1"/>
  <c r="E34" i="14" s="1"/>
  <c r="E40" i="14" s="1"/>
  <c r="E46" i="14" s="1"/>
  <c r="E195" i="14"/>
  <c r="E55" i="14"/>
  <c r="E62" i="14"/>
  <c r="E59" i="14"/>
  <c r="E52" i="14"/>
  <c r="E58" i="14"/>
  <c r="E201" i="14"/>
  <c r="E207" i="14" s="1"/>
  <c r="E231" i="14" s="1"/>
  <c r="E60" i="14" l="1"/>
  <c r="E66" i="14" s="1"/>
  <c r="E65" i="14"/>
  <c r="E61" i="14"/>
  <c r="E68" i="14"/>
  <c r="E67" i="14"/>
  <c r="E64" i="14"/>
  <c r="E72" i="14" l="1"/>
  <c r="E78" i="14" s="1"/>
  <c r="E102" i="14" s="1"/>
  <c r="E108" i="14" s="1"/>
  <c r="E114" i="14" s="1"/>
  <c r="E120" i="14" s="1"/>
  <c r="E126" i="14" s="1"/>
  <c r="E132" i="14" s="1"/>
  <c r="E138" i="14" s="1"/>
  <c r="E144" i="14" s="1"/>
  <c r="E150" i="14" s="1"/>
  <c r="E156" i="14" s="1"/>
  <c r="E162" i="14" s="1"/>
  <c r="E186" i="14" s="1"/>
  <c r="E192" i="14" s="1"/>
  <c r="E74" i="14"/>
  <c r="E80" i="14" s="1"/>
  <c r="E98" i="14" s="1"/>
  <c r="E104" i="14" s="1"/>
  <c r="E110" i="14" s="1"/>
  <c r="E116" i="14" s="1"/>
  <c r="E122" i="14" s="1"/>
  <c r="E128" i="14" s="1"/>
  <c r="E134" i="14" s="1"/>
  <c r="E140" i="14" s="1"/>
  <c r="E146" i="14" s="1"/>
  <c r="E152" i="14" s="1"/>
  <c r="E158" i="14" s="1"/>
  <c r="E164" i="14" s="1"/>
  <c r="E182" i="14" s="1"/>
  <c r="E188" i="14" s="1"/>
  <c r="E71" i="14"/>
  <c r="E77" i="14" s="1"/>
  <c r="E101" i="14" s="1"/>
  <c r="E107" i="14" s="1"/>
  <c r="E113" i="14" s="1"/>
  <c r="E119" i="14" s="1"/>
  <c r="E125" i="14" s="1"/>
  <c r="E131" i="14" s="1"/>
  <c r="E137" i="14" s="1"/>
  <c r="E143" i="14" s="1"/>
  <c r="E149" i="14" s="1"/>
  <c r="E155" i="14" s="1"/>
  <c r="E161" i="14" s="1"/>
  <c r="E185" i="14" s="1"/>
  <c r="E191" i="14" s="1"/>
  <c r="E73" i="14"/>
  <c r="E79" i="14" s="1"/>
  <c r="E103" i="14" s="1"/>
  <c r="E109" i="14" s="1"/>
  <c r="E115" i="14" s="1"/>
  <c r="E121" i="14" s="1"/>
  <c r="E127" i="14" s="1"/>
  <c r="E133" i="14" s="1"/>
  <c r="E139" i="14" s="1"/>
  <c r="E145" i="14" s="1"/>
  <c r="E151" i="14" s="1"/>
  <c r="E157" i="14" s="1"/>
  <c r="E163" i="14" s="1"/>
  <c r="E181" i="14" s="1"/>
  <c r="E187" i="14" s="1"/>
  <c r="E193" i="14" s="1"/>
  <c r="E199" i="14" s="1"/>
  <c r="E205" i="14" s="1"/>
  <c r="E211" i="14" s="1"/>
  <c r="E229" i="14" s="1"/>
  <c r="E70" i="14"/>
  <c r="E76" i="14" s="1"/>
  <c r="E100" i="14" s="1"/>
  <c r="E106" i="14" s="1"/>
  <c r="E112" i="14" s="1"/>
  <c r="E118" i="14" s="1"/>
  <c r="E124" i="14" s="1"/>
  <c r="E130" i="14" s="1"/>
  <c r="E136" i="14" s="1"/>
  <c r="E142" i="14" s="1"/>
  <c r="E148" i="14" s="1"/>
  <c r="E154" i="14" s="1"/>
  <c r="E160" i="14" s="1"/>
  <c r="E184" i="14" s="1"/>
  <c r="E190" i="14" s="1"/>
  <c r="E194" i="14" l="1"/>
  <c r="E197" i="14"/>
  <c r="E203" i="14" s="1"/>
  <c r="E209" i="14" s="1"/>
  <c r="E233" i="14" s="1"/>
  <c r="E196" i="14"/>
  <c r="E202" i="14" s="1"/>
  <c r="E208" i="14" s="1"/>
  <c r="E232" i="14" s="1"/>
  <c r="E198" i="14"/>
  <c r="E204" i="14" s="1"/>
  <c r="E210" i="14" s="1"/>
  <c r="E228" i="14" s="1"/>
  <c r="E200" i="14" l="1"/>
  <c r="E206" i="14" s="1"/>
  <c r="E230" i="14" s="1"/>
  <c r="F45" i="1" l="1"/>
  <c r="F45" i="4"/>
  <c r="H25" i="4" l="1"/>
  <c r="I25" i="4" s="1"/>
  <c r="H24" i="4"/>
  <c r="I24" i="4" s="1"/>
  <c r="H23" i="4"/>
  <c r="I23" i="4" s="1"/>
  <c r="H22" i="4"/>
  <c r="I22" i="4" s="1"/>
  <c r="H21" i="4"/>
  <c r="I21" i="4" s="1"/>
  <c r="H19" i="4"/>
  <c r="I19" i="4" s="1"/>
  <c r="H18" i="4"/>
  <c r="I18" i="4" s="1"/>
  <c r="H17" i="4"/>
  <c r="I17" i="4" s="1"/>
  <c r="H13" i="4"/>
  <c r="I13" i="4" s="1"/>
  <c r="H10" i="4"/>
  <c r="I10" i="4" s="1"/>
  <c r="H20" i="4"/>
  <c r="I20" i="4" s="1"/>
  <c r="H14" i="4"/>
  <c r="I14" i="4" s="1"/>
  <c r="H12" i="4"/>
  <c r="I12" i="4" s="1"/>
  <c r="H11" i="4"/>
  <c r="I11" i="4" s="1"/>
  <c r="H9" i="4"/>
  <c r="I9" i="4" s="1"/>
  <c r="H8" i="4"/>
  <c r="I8" i="4" s="1"/>
  <c r="H30" i="1"/>
  <c r="I30" i="1" s="1"/>
  <c r="H29" i="1"/>
  <c r="I29" i="1" s="1"/>
  <c r="H28" i="1"/>
  <c r="I28" i="1" s="1"/>
  <c r="H27" i="1"/>
  <c r="I27" i="1" s="1"/>
  <c r="H24" i="1"/>
  <c r="I24" i="1" s="1"/>
  <c r="H26" i="1"/>
  <c r="I26" i="1" s="1"/>
  <c r="H25" i="1"/>
  <c r="I25" i="1" s="1"/>
  <c r="H23" i="1"/>
  <c r="I23" i="1" s="1"/>
  <c r="H22" i="1"/>
  <c r="I22" i="1" s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2" i="1"/>
  <c r="I12" i="1" s="1"/>
  <c r="H10" i="1"/>
  <c r="I10" i="1" s="1"/>
  <c r="H11" i="1"/>
  <c r="I11" i="1" s="1"/>
  <c r="H9" i="1"/>
  <c r="I9" i="1" s="1"/>
  <c r="H8" i="1"/>
  <c r="I8" i="1" s="1"/>
  <c r="I31" i="4" l="1"/>
  <c r="I33" i="4" s="1"/>
  <c r="I35" i="4" s="1"/>
  <c r="J35" i="4" s="1"/>
  <c r="I31" i="1"/>
  <c r="F42" i="4" l="1"/>
  <c r="F49" i="4" s="1"/>
  <c r="J50" i="4" s="1"/>
  <c r="I33" i="1"/>
  <c r="I35" i="1" s="1"/>
  <c r="J35" i="1" s="1"/>
  <c r="F42" i="1" l="1"/>
  <c r="F49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Victor Manuel Guevara Castro</author>
  </authors>
  <commentList>
    <comment ref="A8" authorId="0" shapeId="0" xr:uid="{3C0B02C5-5FF3-4BB3-B07E-221EBFC8F15F}">
      <text>
        <r>
          <rPr>
            <b/>
            <sz val="9"/>
            <color indexed="81"/>
            <rFont val="Tahoma"/>
            <family val="2"/>
          </rPr>
          <t>EA: Corresponde al estado del asociado en el mes de evaluación; toma el valor 1 si el asociado se encuentra “activo”, en otro caso toma el valor cero</t>
        </r>
      </text>
    </comment>
    <comment ref="A9" authorId="0" shapeId="0" xr:uid="{2091B87F-83EA-47C0-9B28-31107899EFB7}">
      <text>
        <r>
          <rPr>
            <b/>
            <sz val="9"/>
            <color indexed="81"/>
            <rFont val="Tahoma"/>
            <family val="2"/>
          </rPr>
          <t>AP:  El deudor cuenta con aportes en la organización solidaria; toma el valor 1 si el monto de aportes es mayor que cero, en otro caso toma el valor cero.</t>
        </r>
      </text>
    </comment>
    <comment ref="A10" authorId="0" shapeId="0" xr:uid="{57BA2407-2B05-46FE-B2E1-6B1C99331EFD}">
      <text>
        <r>
          <rPr>
            <b/>
            <sz val="9"/>
            <color indexed="81"/>
            <rFont val="Tahoma"/>
            <family val="2"/>
          </rPr>
          <t>TC: Tipo de cuota del crédito; toma el valor 1 si la cuota diferente a fija, en otro caso toma el valor cero</t>
        </r>
      </text>
    </comment>
    <comment ref="A11" authorId="0" shapeId="0" xr:uid="{2E26A18C-48F2-4AF3-B9BF-596C14ED10AD}">
      <text>
        <r>
          <rPr>
            <b/>
            <sz val="9"/>
            <color indexed="81"/>
            <rFont val="Tahoma"/>
            <family val="2"/>
          </rPr>
          <t>FE:  Si el tipo de organización solidaria corresponde a “Fondo de empleados, toma el valor 1, en otro caso toma el valor cero.</t>
        </r>
      </text>
    </comment>
    <comment ref="A12" authorId="0" shapeId="0" xr:uid="{0564ABBB-93EA-4DFB-BFD6-2FEB4A1263A8}">
      <text>
        <r>
          <rPr>
            <b/>
            <sz val="9"/>
            <color indexed="81"/>
            <rFont val="Tahoma"/>
            <family val="2"/>
          </rPr>
          <t>ESIN: Corresponde a los tipos de organización solidaria; toma el valor 1, si pertenece a una de las siguientes: “Cooperativa Multiactiva sin sección de ahorro”, “Cooperativa especializada sin sección de ahorro”, “Cooperativa Integral sin sección de Ahorro”, en otro caso toma el valor cero.</t>
        </r>
      </text>
    </comment>
    <comment ref="A16" authorId="0" shapeId="0" xr:uid="{BB8FD8AE-8320-4AF6-B670-5B384DEA9CC5}">
      <text>
        <r>
          <rPr>
            <b/>
            <sz val="9"/>
            <color indexed="81"/>
            <rFont val="Tahoma"/>
            <family val="2"/>
          </rPr>
          <t>FAMOR: Si el tipo de organización es “Fondo de empleados” y la amortización es mayor o igual a 90 días, toma el valor 1. En otro caso toma el valor cero.</t>
        </r>
      </text>
    </comment>
    <comment ref="A17" authorId="0" shapeId="0" xr:uid="{976C7202-EED1-4C0C-9999-39A84EE2769D}">
      <text>
        <r>
          <rPr>
            <b/>
            <sz val="9"/>
            <color indexed="81"/>
            <rFont val="Tahoma"/>
            <family val="2"/>
          </rPr>
          <t>VALCUOTA: Corresponde al valor de la cuota en el mes de calificación y el tipo de entidad “Fondo de empleados”; toma el valor 1 si el monto es menor o igual a 1% del SMMLV, en otro caso toma el valor cero.</t>
        </r>
      </text>
    </comment>
    <comment ref="A18" authorId="0" shapeId="0" xr:uid="{D6EE3EAB-6673-4104-9479-94E2D356E671}">
      <text>
        <r>
          <rPr>
            <b/>
            <sz val="9"/>
            <color indexed="81"/>
            <rFont val="Tahoma"/>
            <family val="2"/>
          </rPr>
          <t>VALPRES: Si el tipo de entidad corresponde a” Fondo de empleados” y el valor del préstamo es menor a 1 SMMLV toma el valor 1, en otro caso toma el valor cero.</t>
        </r>
      </text>
    </comment>
    <comment ref="A19" authorId="0" shapeId="0" xr:uid="{9D846AD7-18A6-4C95-AB13-85B29055C2F2}">
      <text>
        <r>
          <rPr>
            <b/>
            <sz val="9"/>
            <color indexed="81"/>
            <rFont val="Tahoma"/>
            <family val="2"/>
          </rPr>
          <t>OCOOP: Si la entidad es una cooperativa distinta a “Cooperativa de ahorro y crédito” y el monto del préstamo es mayor a 7 SMMLV toma el valor 1, en otro caso toma el valor cero.</t>
        </r>
      </text>
    </comment>
    <comment ref="A20" authorId="0" shapeId="0" xr:uid="{80DA2526-A27A-4A98-ACDF-BDADECB958A2}">
      <text>
        <r>
          <rPr>
            <b/>
            <sz val="9"/>
            <color indexed="81"/>
            <rFont val="Tahoma"/>
            <family val="2"/>
          </rPr>
          <t xml:space="preserve">FONAHO: Si el tipo de organización es “Fondo de empleados” y el asociado posee una cuenta de ahorro (no ahorro permanente) en el mismo fondo, toma el valor 1, en otro caso el valor es cero.
</t>
        </r>
      </text>
    </comment>
    <comment ref="A21" authorId="0" shapeId="0" xr:uid="{112F94E1-323B-4472-992D-0911C52D123A}">
      <text>
        <r>
          <rPr>
            <b/>
            <sz val="9"/>
            <color indexed="81"/>
            <rFont val="Tahoma"/>
            <family val="2"/>
          </rPr>
          <t>COOCDAT:  Si el tipo de organización es “Cooperativa de ahorro y crédito” y el asociado posee un CDAT vigente con la Cooperativa, toma el valor 1, en otro caso el valor es cero.</t>
        </r>
      </text>
    </comment>
    <comment ref="A22" authorId="0" shapeId="0" xr:uid="{288CD28D-D31F-42CD-AC8F-B429720AEA1E}">
      <text>
        <r>
          <rPr>
            <b/>
            <sz val="9"/>
            <color indexed="81"/>
            <rFont val="Tahoma"/>
            <family val="2"/>
          </rPr>
          <t>FONDPLAZO:  Si el tipo de organización corresponde a “Fondo de empleados” y el plazo del préstamo es menor o igual a seis meses, toma el valor 1, en otro caso cero.</t>
        </r>
      </text>
    </comment>
    <comment ref="A23" authorId="0" shapeId="0" xr:uid="{078D52FA-1040-41AF-94E9-30B6CCFD4E86}">
      <text>
        <r>
          <rPr>
            <b/>
            <sz val="9"/>
            <color indexed="81"/>
            <rFont val="Tahoma"/>
            <family val="2"/>
          </rPr>
          <t>ANTIPRE1: Corresponde al tiempo de vinculación que posee el asociado con la organización a la fecha en que solicitó el préstamo; si es menor a o igual a un mes, toma el valor 1, en otro caso toma el valor cero</t>
        </r>
      </text>
    </comment>
    <comment ref="A24" authorId="0" shapeId="0" xr:uid="{B890C123-062A-4A1A-A638-EE2BAD53D490}">
      <text>
        <r>
          <rPr>
            <b/>
            <sz val="9"/>
            <color indexed="81"/>
            <rFont val="Tahoma"/>
            <family val="2"/>
          </rPr>
          <t>MORA15: Si la mora máxima en los últimos 12 meses está entre 15 y 30 días, toma el valor 1, en otro caso toma el valor cero.</t>
        </r>
      </text>
    </comment>
    <comment ref="A25" authorId="0" shapeId="0" xr:uid="{BF89BF40-9B74-42AC-B42E-9DD66E19BDC3}">
      <text>
        <r>
          <rPr>
            <b/>
            <sz val="9"/>
            <color indexed="81"/>
            <rFont val="Tahoma"/>
            <family val="2"/>
          </rPr>
          <t>MORA1230:  Si la mora máxima en los últimos 12 meses está entre 31 y 60 días, toma el valor 1, en otro caso el valor es cero</t>
        </r>
      </text>
    </comment>
    <comment ref="A26" authorId="0" shapeId="0" xr:uid="{02E175CF-D8AF-4000-B045-B6E13945EE58}">
      <text>
        <r>
          <rPr>
            <b/>
            <sz val="9"/>
            <color indexed="81"/>
            <rFont val="Tahoma"/>
            <family val="2"/>
          </rPr>
          <t>MORA1260:  Si la mora máxima en los últimos 12 meses es mayor a 60 días, toma el valor 1, en otro caso el valor es cero.</t>
        </r>
      </text>
    </comment>
    <comment ref="A27" authorId="0" shapeId="0" xr:uid="{E4FDF31D-C164-4630-B330-EFC96BE7BAE4}">
      <text>
        <r>
          <rPr>
            <b/>
            <sz val="9"/>
            <color indexed="81"/>
            <rFont val="Tahoma"/>
            <family val="2"/>
          </rPr>
          <t>MORA2430: Si la mora máxima en los últimos 24 meses está entre 31 y 60 días, toma el valor 1, en otro caso el valor es cero.</t>
        </r>
      </text>
    </comment>
    <comment ref="A28" authorId="0" shapeId="0" xr:uid="{B914BF48-5F74-4850-A1D8-B1029D5BDC95}">
      <text>
        <r>
          <rPr>
            <b/>
            <sz val="9"/>
            <color indexed="81"/>
            <rFont val="Tahoma"/>
            <family val="2"/>
          </rPr>
          <t>MORA2460 Si la mora máxima en los últimos 24 meses es mayor a 60 días, toma el valor 1, en otro caso el valor es cero.</t>
        </r>
      </text>
    </comment>
    <comment ref="A29" authorId="0" shapeId="0" xr:uid="{4B42A551-5764-4D1D-8754-E8B201DF5EAC}">
      <text>
        <r>
          <rPr>
            <b/>
            <sz val="9"/>
            <color indexed="81"/>
            <rFont val="Tahoma"/>
            <family val="2"/>
          </rPr>
          <t>SINMORA: Si el deudor no presentó moras en los últimos 36 meses, toma el valor 1, en otro caso el valor es cero. (Nota:  Esta variable aplica para los créditos con comportamiento durante los 36 meses).</t>
        </r>
      </text>
    </comment>
    <comment ref="A30" authorId="0" shapeId="0" xr:uid="{0C9D6BC0-DC84-4BEC-A659-27FB4EE3E202}">
      <text>
        <r>
          <rPr>
            <b/>
            <sz val="9"/>
            <color indexed="81"/>
            <rFont val="Tahoma"/>
            <family val="2"/>
          </rPr>
          <t>MORTRIM: Toma el valor 1 si el deudor presentó una o más moras de entre 31 y 60 días en los últimos 3 meses, en otro caso toma el valor cero.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Victor Manuel Guevara Castro</author>
  </authors>
  <commentList>
    <comment ref="A8" authorId="0" shapeId="0" xr:uid="{C421901F-6D52-4BAA-BB6F-C01D439CBAE3}">
      <text>
        <r>
          <rPr>
            <b/>
            <sz val="9"/>
            <color indexed="81"/>
            <rFont val="Tahoma"/>
            <family val="2"/>
          </rPr>
          <t>EA: Corresponde al estado del asociado en el mes de evaluación; toma el valor 1 si el asociado se encuentra “activo”, en otro caso toma el valor cero</t>
        </r>
      </text>
    </comment>
    <comment ref="A9" authorId="0" shapeId="0" xr:uid="{0E1F396F-DBE5-457A-A132-80D2E0E44BE6}">
      <text>
        <r>
          <rPr>
            <b/>
            <sz val="9"/>
            <color indexed="81"/>
            <rFont val="Tahoma"/>
            <family val="2"/>
          </rPr>
          <t>AP:  El deudor cuenta con aportes en la organización solidaria; toma el valor 1 si el monto de aportes es mayor que cero, en otro caso toma el valor cero.</t>
        </r>
      </text>
    </comment>
    <comment ref="A10" authorId="0" shapeId="0" xr:uid="{B022FED5-0F8C-4D3F-91E5-BBE007C34406}">
      <text>
        <r>
          <rPr>
            <b/>
            <sz val="9"/>
            <color indexed="81"/>
            <rFont val="Tahoma"/>
            <family val="2"/>
          </rPr>
          <t>REEST: Si el crédito se encuentra reestructurado, toma el valor 1, en otro caso toma el valor cero.</t>
        </r>
      </text>
    </comment>
    <comment ref="A11" authorId="0" shapeId="0" xr:uid="{0AFB6A69-699B-4EB1-9317-34676A086A2F}">
      <text>
        <r>
          <rPr>
            <b/>
            <sz val="9"/>
            <color indexed="81"/>
            <rFont val="Tahoma"/>
            <family val="2"/>
          </rPr>
          <t xml:space="preserve">CUENAHO: Si el deudor cuenta con el producto “Cuenta de Ahorro” con saldo &gt; 1 y estado activo en la organización solidaria, toma el valor 1, en otro caso toma el valor cero.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2" authorId="0" shapeId="0" xr:uid="{EA796196-3AF9-49F7-94F8-FC4EB5B67FE7}">
      <text>
        <r>
          <rPr>
            <b/>
            <sz val="9"/>
            <color indexed="81"/>
            <rFont val="Tahoma"/>
            <family val="2"/>
          </rPr>
          <t xml:space="preserve">CDAT: Si el deudor cuenta con el producto “CDAT” vigente en la organización solidaria, toma el valor 1, en otro caso toma el valor cero.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3" authorId="0" shapeId="0" xr:uid="{DBF3936A-2EC3-4278-B984-18663B741331}">
      <text>
        <r>
          <rPr>
            <b/>
            <sz val="9"/>
            <color indexed="81"/>
            <rFont val="Tahoma"/>
            <family val="2"/>
          </rPr>
          <t xml:space="preserve">PER: Si el deudor cuenta con “Ahorro permanente” en la organización solidaria, toma el valor 1, en otro caso toma el valor cero.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4" authorId="0" shapeId="0" xr:uid="{F6DB3B50-8DD5-4237-85D3-94B48CBE15B9}">
      <text>
        <r>
          <rPr>
            <b/>
            <sz val="9"/>
            <color indexed="81"/>
            <rFont val="Tahoma"/>
            <family val="2"/>
          </rPr>
          <t>ENTIDAD1: Si la organización solidaria es una: “Cooperativa de trabajo asociado”, “Cooperativa especializada sin sección de ahorro” toma el valor 1, para los demás tipos de entidades toma el valor cero.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7" authorId="0" shapeId="0" xr:uid="{C5B846E8-80F0-4E23-B8E3-C6331D1B1A42}">
      <text>
        <r>
          <rPr>
            <b/>
            <sz val="9"/>
            <color indexed="81"/>
            <rFont val="Tahoma"/>
            <family val="2"/>
          </rPr>
          <t>SALPRES: Si la relación saldo/préstamo es menor al 20% toma el valor 1, en otro caso toma el valor cero.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8" authorId="0" shapeId="0" xr:uid="{A77EDD68-2085-42CD-A81B-D07E139974B4}">
      <text>
        <r>
          <rPr>
            <b/>
            <sz val="9"/>
            <color indexed="81"/>
            <rFont val="Tahoma"/>
            <family val="2"/>
          </rPr>
          <t>ANTIPRE1: Corresponde al tiempo de vinculación que posee el asociado con la organización a la fecha en que solicitó el préstamo; si es menor a o igual a un mes, toma el valor 1, en otro caso toma el valor cero.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9" authorId="0" shapeId="0" xr:uid="{5CC1892E-2424-4C63-9A57-C2D310EF00CF}">
      <text>
        <r>
          <rPr>
            <b/>
            <sz val="9"/>
            <color indexed="81"/>
            <rFont val="Tahoma"/>
            <family val="2"/>
          </rPr>
          <t>ANTIPRE2: Corresponde al tiempo de vinculación que posee el asociado con la organización a la fecha en que solicitó el préstamo, si es mayor 36 meses toma el valor 1, en otro caso toma el valor cero.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20" authorId="0" shapeId="0" xr:uid="{8F5EF140-BDA1-4963-85D5-D155BD7A9D4C}">
      <text>
        <r>
          <rPr>
            <b/>
            <sz val="9"/>
            <color indexed="81"/>
            <rFont val="Tahoma"/>
            <family val="2"/>
          </rPr>
          <t>VIN2: Corresponde al tiempo de vinculación que posee el asociado con la organización solidaria, si es mayor 120 meses toma el valor 1, en otro caso toma el valor cero.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21" authorId="0" shapeId="0" xr:uid="{82BF308F-FDCA-4423-9BFE-7B95F87F2A0E}">
      <text>
        <r>
          <rPr>
            <b/>
            <sz val="9"/>
            <color indexed="81"/>
            <rFont val="Tahoma"/>
            <family val="2"/>
          </rPr>
          <t>MORA1230:  Si la mora máxima en los últimos 12 meses está entre 31 y 60 días, toma el valor 1, en otro caso el valor es cero</t>
        </r>
      </text>
    </comment>
    <comment ref="A22" authorId="0" shapeId="0" xr:uid="{FD751D7A-C245-4C4C-85B8-4B06371834C6}">
      <text>
        <r>
          <rPr>
            <b/>
            <sz val="9"/>
            <color indexed="81"/>
            <rFont val="Tahoma"/>
            <family val="2"/>
          </rPr>
          <t>MORA1260:  Si la mora máxima en los últimos 12 meses es mayor a 60 días, toma el valor 1, en otro caso el valor es cero.</t>
        </r>
      </text>
    </comment>
    <comment ref="A23" authorId="0" shapeId="0" xr:uid="{CFF51800-925C-4812-95AC-EBAB8FF7A68C}">
      <text>
        <r>
          <rPr>
            <b/>
            <sz val="9"/>
            <color indexed="81"/>
            <rFont val="Tahoma"/>
            <family val="2"/>
          </rPr>
          <t>MORA2430: Si la mora máxima en los últimos 24 meses está entre 31 y 60 días, toma el valor 1, en otro caso el valor es cero.</t>
        </r>
      </text>
    </comment>
    <comment ref="A24" authorId="0" shapeId="0" xr:uid="{F95043FD-49B4-466C-89AD-F35DF88CBDA4}">
      <text>
        <r>
          <rPr>
            <b/>
            <sz val="9"/>
            <color indexed="81"/>
            <rFont val="Tahoma"/>
            <family val="2"/>
          </rPr>
          <t>MORA2460 Si la mora máxima en los últimos 24 meses es mayor a 60 días, toma el valor 1, en otro caso el valor es cero.</t>
        </r>
      </text>
    </comment>
    <comment ref="A25" authorId="0" shapeId="0" xr:uid="{D4C0D025-4A31-4FC4-8A62-82978C4E2602}">
      <text>
        <r>
          <rPr>
            <b/>
            <sz val="9"/>
            <color indexed="81"/>
            <rFont val="Tahoma"/>
            <family val="2"/>
          </rPr>
          <t>MORA3615: Si la mora máxima en los últimos 36 meses se encuentra entre 1 y 15 días, toma el valor 1, en otro caso el valor es cero.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Victor Manuel Guevara Castro</author>
  </authors>
  <commentList>
    <comment ref="A8" authorId="0" shapeId="0" xr:uid="{2DED9F6D-57A6-4476-A3A6-D437D411B761}">
      <text>
        <r>
          <rPr>
            <b/>
            <sz val="9"/>
            <color indexed="81"/>
            <rFont val="Tahoma"/>
            <family val="2"/>
          </rPr>
          <t xml:space="preserve">CDAT: </t>
        </r>
        <r>
          <rPr>
            <sz val="9"/>
            <color indexed="81"/>
            <rFont val="Tahoma"/>
            <family val="2"/>
          </rPr>
          <t>toma el valor 1 si el deudor cuenta con el producto “CDAT” vigente en la organización solidaria, en otro caso el valor es cero.</t>
        </r>
      </text>
    </comment>
    <comment ref="A9" authorId="0" shapeId="0" xr:uid="{108C87CD-9411-41C0-8141-DE35FC5DAD92}">
      <text>
        <r>
          <rPr>
            <b/>
            <sz val="9"/>
            <color indexed="81"/>
            <rFont val="Tahoma"/>
            <family val="2"/>
          </rPr>
          <t xml:space="preserve">REEST: </t>
        </r>
        <r>
          <rPr>
            <sz val="9"/>
            <color indexed="81"/>
            <rFont val="Tahoma"/>
            <family val="2"/>
          </rPr>
          <t>toma el valor 1 si el préstamo se encuentra reestructurado, en otro caso el valor es
cero.</t>
        </r>
      </text>
    </comment>
    <comment ref="A10" authorId="0" shapeId="0" xr:uid="{0C0ECB8B-BAC0-4CEA-82A4-1F1444EAB619}">
      <text>
        <r>
          <rPr>
            <b/>
            <sz val="9"/>
            <color indexed="81"/>
            <rFont val="Tahoma"/>
            <family val="2"/>
          </rPr>
          <t xml:space="preserve">TC: </t>
        </r>
        <r>
          <rPr>
            <sz val="9"/>
            <color indexed="81"/>
            <rFont val="Tahoma"/>
            <family val="2"/>
          </rPr>
          <t>tipo de cuota del crédito; toma el valor 1 si la cuota es diferente a fija.</t>
        </r>
      </text>
    </comment>
    <comment ref="A11" authorId="0" shapeId="0" xr:uid="{7FCDF1EC-0B29-41F9-A243-2426BA8CF941}">
      <text>
        <r>
          <rPr>
            <b/>
            <sz val="9"/>
            <color indexed="81"/>
            <rFont val="Tahoma"/>
            <family val="2"/>
          </rPr>
          <t xml:space="preserve">SALPRES: </t>
        </r>
        <r>
          <rPr>
            <sz val="9"/>
            <color indexed="81"/>
            <rFont val="Tahoma"/>
            <family val="2"/>
          </rPr>
          <t>si la relación saldo/préstamo es menor al 20% toma el valor 1, en otro caso el valor es cero.</t>
        </r>
      </text>
    </comment>
    <comment ref="A12" authorId="0" shapeId="0" xr:uid="{4B0D8FC7-D812-4F7E-9958-D2CA0CF00195}">
      <text>
        <r>
          <rPr>
            <b/>
            <sz val="9"/>
            <color indexed="81"/>
            <rFont val="Tahoma"/>
            <family val="2"/>
          </rPr>
          <t>ANTIPRE1:</t>
        </r>
        <r>
          <rPr>
            <sz val="9"/>
            <color indexed="81"/>
            <rFont val="Tahoma"/>
            <family val="2"/>
          </rPr>
          <t xml:space="preserve"> corresponde al tiempo de vinculación que posee el asociado con la organización a la fecha en que solicitó el préstamo, si es menor o igual a un mes, toma el valor 1, en otro caso el valor es cero.</t>
        </r>
      </text>
    </comment>
    <comment ref="A13" authorId="0" shapeId="0" xr:uid="{88579D37-BEE3-4F71-8B00-343FA792758E}">
      <text>
        <r>
          <rPr>
            <b/>
            <sz val="9"/>
            <color indexed="81"/>
            <rFont val="Tahoma"/>
            <family val="2"/>
          </rPr>
          <t xml:space="preserve">MORTRIM&gt;30: </t>
        </r>
        <r>
          <rPr>
            <sz val="9"/>
            <color indexed="81"/>
            <rFont val="Tahoma"/>
            <family val="2"/>
          </rPr>
          <t>si la mora máxima del préstamo es mayor o igual a 31 días en los últimos 3 meses, toma el valor 1, en otro caso el valor es cero.</t>
        </r>
        <r>
          <rPr>
            <b/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4" authorId="0" shapeId="0" xr:uid="{24227073-876D-4294-B0DF-3666EFB87DC9}">
      <text>
        <r>
          <rPr>
            <b/>
            <sz val="9"/>
            <color indexed="81"/>
            <rFont val="Tahoma"/>
            <family val="2"/>
          </rPr>
          <t>MORA1230:</t>
        </r>
        <r>
          <rPr>
            <sz val="9"/>
            <color indexed="81"/>
            <rFont val="Tahoma"/>
            <family val="2"/>
          </rPr>
          <t xml:space="preserve"> Si la mora máxima en los últimos 12 meses está entre 31 y 60 días, toma el valor 1, en otro caso el valor es cero.
</t>
        </r>
      </text>
    </comment>
    <comment ref="A15" authorId="0" shapeId="0" xr:uid="{953E28FE-9B3C-4BEB-8DB0-E82780EFC514}">
      <text>
        <r>
          <rPr>
            <b/>
            <sz val="9"/>
            <color indexed="81"/>
            <rFont val="Tahoma"/>
            <family val="2"/>
          </rPr>
          <t xml:space="preserve">NODO1: </t>
        </r>
        <r>
          <rPr>
            <sz val="9"/>
            <color indexed="81"/>
            <rFont val="Tahoma"/>
            <family val="2"/>
          </rPr>
          <t xml:space="preserve">MORA1230 = 1 y MORTRIM&gt;30 = 0, toma el valor 1, en otro caso el valor es 0.
</t>
        </r>
      </text>
    </comment>
    <comment ref="A16" authorId="0" shapeId="0" xr:uid="{7FFB3180-5EF9-42DD-AC2E-BCEB9930F28A}">
      <text>
        <r>
          <rPr>
            <b/>
            <sz val="9"/>
            <color indexed="81"/>
            <rFont val="Tahoma"/>
            <family val="2"/>
          </rPr>
          <t>MORA1260: si la mora máxima en los últimos 12 meses es mayor a 60 días, toma el valor 1, en otro caso el valor es cero.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7" authorId="0" shapeId="0" xr:uid="{B8DD0F28-710F-4917-A868-B80D95427F1D}">
      <text>
        <r>
          <rPr>
            <b/>
            <sz val="9"/>
            <color indexed="81"/>
            <rFont val="Tahoma"/>
            <family val="2"/>
          </rPr>
          <t>MORA2430:</t>
        </r>
        <r>
          <rPr>
            <sz val="9"/>
            <color indexed="81"/>
            <rFont val="Tahoma"/>
            <family val="2"/>
          </rPr>
          <t xml:space="preserve"> Si la mora máxima en los últimos 24 meses está entre 31 y 60 días, toma el valor 1, en otro caso el valor es cero.
</t>
        </r>
      </text>
    </comment>
    <comment ref="A18" authorId="0" shapeId="0" xr:uid="{FA9E6505-FD3B-4366-B7D2-947ADC63BD42}">
      <text>
        <r>
          <rPr>
            <b/>
            <sz val="9"/>
            <color indexed="81"/>
            <rFont val="Tahoma"/>
            <family val="2"/>
          </rPr>
          <t xml:space="preserve">MORA2460 </t>
        </r>
        <r>
          <rPr>
            <sz val="9"/>
            <color indexed="81"/>
            <rFont val="Tahoma"/>
            <family val="2"/>
          </rPr>
          <t xml:space="preserve">Si la mora máxima en los últimos 24 meses es mayor a 60 días, toma el valor 1, en otro caso el valor es cero.
</t>
        </r>
      </text>
    </comment>
    <comment ref="A19" authorId="0" shapeId="0" xr:uid="{B7B8B3D9-66D8-4C84-B1B0-0DFBD5BC15A4}">
      <text>
        <r>
          <rPr>
            <b/>
            <sz val="9"/>
            <color indexed="81"/>
            <rFont val="Tahoma"/>
            <family val="2"/>
          </rPr>
          <t>Si el préstamo tiene una antigüedad mayor o igual a 13 meses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20" authorId="0" shapeId="0" xr:uid="{9CF13BBE-D817-4003-B721-5126444FD5AD}">
      <text>
        <r>
          <rPr>
            <b/>
            <sz val="9"/>
            <color indexed="81"/>
            <rFont val="Tahoma"/>
            <family val="2"/>
          </rPr>
          <t xml:space="preserve">NODO2: </t>
        </r>
        <r>
          <rPr>
            <sz val="9"/>
            <color indexed="81"/>
            <rFont val="Tahoma"/>
            <family val="2"/>
          </rPr>
          <t xml:space="preserve">Si el préstamo tiene una antigüedad mayor o igual a 13 meses y MORA2430 = 1 ó MORA2460= 1) y (MORA1230=0 y MORA1260=0) toma el valor 1, en otro caso el valor es 0.
</t>
        </r>
      </text>
    </comment>
    <comment ref="A21" authorId="0" shapeId="0" xr:uid="{4BF5AFF0-EC65-4FF6-9E21-B909D07EB815}">
      <text>
        <r>
          <rPr>
            <b/>
            <sz val="9"/>
            <color indexed="81"/>
            <rFont val="Tahoma"/>
            <family val="2"/>
          </rPr>
          <t xml:space="preserve">MORA3630: </t>
        </r>
        <r>
          <rPr>
            <sz val="9"/>
            <color indexed="81"/>
            <rFont val="Tahoma"/>
            <family val="2"/>
          </rPr>
          <t>Si la mora máxima en los últimos 36 meses está entre 31 y 60 días, toma el valor
1, en otro caso el valor es cero.</t>
        </r>
      </text>
    </comment>
    <comment ref="A22" authorId="0" shapeId="0" xr:uid="{4C45094E-CB6A-4265-837E-B9DEFC5970B3}">
      <text>
        <r>
          <rPr>
            <b/>
            <sz val="9"/>
            <color indexed="81"/>
            <rFont val="Tahoma"/>
            <family val="2"/>
          </rPr>
          <t xml:space="preserve">MORA3660 </t>
        </r>
        <r>
          <rPr>
            <sz val="9"/>
            <color indexed="81"/>
            <rFont val="Tahoma"/>
            <family val="2"/>
          </rPr>
          <t>Si la mora máxima en los últimos 36 meses es mayor a 60 días, toma el valor 1, en otro caso el valor es cero.</t>
        </r>
      </text>
    </comment>
    <comment ref="A23" authorId="0" shapeId="0" xr:uid="{8319B134-9ACC-4655-93CC-64D388B33562}">
      <text>
        <r>
          <rPr>
            <b/>
            <sz val="9"/>
            <color indexed="81"/>
            <rFont val="Tahoma"/>
            <family val="2"/>
          </rPr>
          <t xml:space="preserve">NODO3: </t>
        </r>
        <r>
          <rPr>
            <sz val="9"/>
            <color indexed="81"/>
            <rFont val="Tahoma"/>
            <family val="2"/>
          </rPr>
          <t>Si el préstamo tiene una antigüedad mayor o igual a 25 meses y MORA2430=0 y MORA2460=0 y (MORA3630 = 1 o MORA3660=1), toma el valor 1, en otro caso el valor es 0.</t>
        </r>
      </text>
    </comment>
    <comment ref="A24" authorId="0" shapeId="0" xr:uid="{37087AFC-F8D1-454B-BF82-DDB0E708766C}">
      <text>
        <r>
          <rPr>
            <b/>
            <sz val="9"/>
            <color indexed="81"/>
            <rFont val="Tahoma"/>
            <family val="2"/>
          </rPr>
          <t xml:space="preserve">1MORA30: </t>
        </r>
        <r>
          <rPr>
            <sz val="9"/>
            <color indexed="81"/>
            <rFont val="Tahoma"/>
            <family val="2"/>
          </rPr>
          <t>Si el préstamo presenta por lo menos una mora entre 31 y 60 días en los últimos 12 meses, toma el valor 1, en otro caso el valor es cero.</t>
        </r>
      </text>
    </comment>
    <comment ref="A25" authorId="0" shapeId="0" xr:uid="{1AE776BC-8425-4078-A300-E36BF5A8463A}">
      <text>
        <r>
          <rPr>
            <b/>
            <sz val="9"/>
            <color indexed="81"/>
            <rFont val="Tahoma"/>
            <family val="2"/>
          </rPr>
          <t>2MORA30:</t>
        </r>
        <r>
          <rPr>
            <sz val="9"/>
            <color indexed="81"/>
            <rFont val="Tahoma"/>
            <family val="2"/>
          </rPr>
          <t xml:space="preserve"> Si el préstamo presenta dos o más moras entre 31 y 60 días en los últimos 12 meses, toma el valor 1, en otro caso el valor es cero.</t>
        </r>
      </text>
    </comment>
    <comment ref="A26" authorId="0" shapeId="0" xr:uid="{01758A4F-604D-45A2-B0AD-21745608D64F}">
      <text>
        <r>
          <rPr>
            <b/>
            <sz val="9"/>
            <color indexed="81"/>
            <rFont val="Tahoma"/>
            <family val="2"/>
          </rPr>
          <t xml:space="preserve">MORA30: </t>
        </r>
        <r>
          <rPr>
            <sz val="9"/>
            <color indexed="81"/>
            <rFont val="Tahoma"/>
            <family val="2"/>
          </rPr>
          <t xml:space="preserve">si 1MORA30 = 1 o 2MORA30 = 1, toma el valor 1, en otro caso el valor es 0.
</t>
        </r>
      </text>
    </comment>
    <comment ref="A27" authorId="0" shapeId="0" xr:uid="{3FB60F52-EA34-4728-A8A7-A3E3E7A899DF}">
      <text>
        <r>
          <rPr>
            <b/>
            <sz val="9"/>
            <color indexed="81"/>
            <rFont val="Tahoma"/>
            <family val="2"/>
          </rPr>
          <t xml:space="preserve">1MORA30M3: </t>
        </r>
        <r>
          <rPr>
            <sz val="9"/>
            <color indexed="81"/>
            <rFont val="Tahoma"/>
            <family val="2"/>
          </rPr>
          <t xml:space="preserve">Si el préstamo presenta por lo menos una mora entre 31 y 60 días en los últimos 3 meses, toma el valor 1, en otro caso el valor es cero.
</t>
        </r>
      </text>
    </comment>
    <comment ref="A28" authorId="0" shapeId="0" xr:uid="{1A761A5E-E6F5-4459-8A67-4CCA4864BB46}">
      <text>
        <r>
          <rPr>
            <b/>
            <sz val="9"/>
            <color indexed="81"/>
            <rFont val="Tahoma"/>
            <family val="2"/>
          </rPr>
          <t xml:space="preserve">1MORA60M3: </t>
        </r>
        <r>
          <rPr>
            <sz val="9"/>
            <color indexed="81"/>
            <rFont val="Tahoma"/>
            <family val="2"/>
          </rPr>
          <t xml:space="preserve">Si el préstamo presenta por lo menos una mora mayor a 60 días en los últimos 3 meses, toma el valor 1, en otro caso el valor es cero.
</t>
        </r>
      </text>
    </comment>
    <comment ref="A29" authorId="0" shapeId="0" xr:uid="{B7167833-E0D0-4418-AA63-23F0B6D70B21}">
      <text>
        <r>
          <rPr>
            <b/>
            <sz val="9"/>
            <color indexed="81"/>
            <rFont val="Tahoma"/>
            <family val="2"/>
          </rPr>
          <t>Si el préstamo tiene una antigüedad mayor o igual a 13 meses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30" authorId="0" shapeId="0" xr:uid="{75978156-E876-424C-98C1-3EF61E9BF1E2}">
      <text>
        <r>
          <rPr>
            <b/>
            <sz val="9"/>
            <color indexed="81"/>
            <rFont val="Tahoma"/>
            <family val="2"/>
          </rPr>
          <t xml:space="preserve">NODO4: </t>
        </r>
        <r>
          <rPr>
            <sz val="9"/>
            <color indexed="81"/>
            <rFont val="Tahoma"/>
            <family val="2"/>
          </rPr>
          <t xml:space="preserve">Si el préstamo presenta una antigüedad menor a 13 meses y un plazo de más de 60 meses, toma el valor 1, en otro caso el valor es cero.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Victor Manuel Guevara Castro</author>
  </authors>
  <commentList>
    <comment ref="A10" authorId="0" shapeId="0" xr:uid="{E137928A-D563-4538-AA02-18D21041743C}">
      <text>
        <r>
          <rPr>
            <b/>
            <sz val="9"/>
            <color indexed="81"/>
            <rFont val="Tahoma"/>
            <family val="2"/>
          </rPr>
          <t>Mora &gt; 90 Días</t>
        </r>
      </text>
    </comment>
    <comment ref="A22" authorId="0" shapeId="0" xr:uid="{732B9DB5-993C-4112-BA40-99F9527A26BE}">
      <text>
        <r>
          <rPr>
            <b/>
            <sz val="9"/>
            <color indexed="81"/>
            <rFont val="Tahoma"/>
            <family val="2"/>
          </rPr>
          <t>Mora &gt; 90 Días</t>
        </r>
      </text>
    </comment>
    <comment ref="A34" authorId="0" shapeId="0" xr:uid="{2439F471-2559-434E-A344-00BF94F23A52}">
      <text>
        <r>
          <rPr>
            <b/>
            <sz val="9"/>
            <color indexed="81"/>
            <rFont val="Tahoma"/>
            <family val="2"/>
          </rPr>
          <t>Mora &gt; 90 Días</t>
        </r>
      </text>
    </comment>
    <comment ref="A46" authorId="0" shapeId="0" xr:uid="{D3C97396-6FAC-4F4D-B49B-07F694833137}">
      <text>
        <r>
          <rPr>
            <b/>
            <sz val="9"/>
            <color indexed="81"/>
            <rFont val="Tahoma"/>
            <family val="2"/>
          </rPr>
          <t>Mora &gt; 90 Días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victor.guevara</author>
    <author>Victor Manuel Guevara Castro</author>
  </authors>
  <commentList>
    <comment ref="A4" authorId="0" shapeId="0" xr:uid="{5A40BB4E-35C0-40C2-997D-61F1A791A3C6}">
      <text>
        <r>
          <rPr>
            <sz val="9"/>
            <color indexed="81"/>
            <rFont val="Tahoma"/>
            <family val="2"/>
          </rPr>
          <t xml:space="preserve">1- Garantía no admisible: Serán clasificadas como garantías no admisibles, entre otras, las siguientes garantías:
</t>
        </r>
        <r>
          <rPr>
            <b/>
            <sz val="9"/>
            <color indexed="81"/>
            <rFont val="Tahoma"/>
            <family val="2"/>
          </rPr>
          <t xml:space="preserve">
• Codeudores, avalistas y garantía por libranza.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5" authorId="0" shapeId="0" xr:uid="{5C846DCF-DEAC-4F23-8014-03859706AB28}">
      <text>
        <r>
          <rPr>
            <sz val="9"/>
            <color indexed="81"/>
            <rFont val="Tahoma"/>
            <family val="2"/>
          </rPr>
          <t>2- Colateral Financiero Admisible (CFA): Serán clasificadas como CFA las siguientes garantías:
• Depósitos de dinero en garantía colateral: Esta garantía tiene una PDI de 0%.
• Cartas Stand By consideradas garantías idóneas según lo establecido en el literal d del numeral 1.3.2.3.1 del Capítulo II tienen una PDI de 0%.
• Seguros de crédito: Esta garantía tiene una PDI de 12%.
• Garantía Soberana de la Nación (Ley 617 de 2000): Esta garantía tiene una PDI de 0%.</t>
        </r>
        <r>
          <rPr>
            <b/>
            <sz val="9"/>
            <color indexed="81"/>
            <rFont val="Tahoma"/>
            <family val="2"/>
          </rPr>
          <t xml:space="preserve">
• Garantías emitidas por Fondos de Garantías: Esta garantía tiene una PDI de 12%.</t>
        </r>
        <r>
          <rPr>
            <sz val="9"/>
            <color indexed="81"/>
            <rFont val="Tahoma"/>
            <family val="2"/>
          </rPr>
          <t xml:space="preserve">
• Prenda sobre títulos valores emitidos por instituciones financieras: Esta garantía tiene una PDI de 12%.
</t>
        </r>
      </text>
    </comment>
    <comment ref="A6" authorId="0" shapeId="0" xr:uid="{6D00696A-258F-4283-B0B9-D9F175A8936C}">
      <text>
        <r>
          <rPr>
            <sz val="9"/>
            <color indexed="81"/>
            <rFont val="Tahoma"/>
            <family val="2"/>
          </rPr>
          <t xml:space="preserve">3- Bienes raíces y residenciales: Serán clasificadas como:
• Fiducias hipotecarias.
• </t>
        </r>
        <r>
          <rPr>
            <b/>
            <sz val="9"/>
            <color indexed="81"/>
            <rFont val="Tahoma"/>
            <family val="2"/>
          </rPr>
          <t>Garantías inmobiliarias.</t>
        </r>
      </text>
    </comment>
    <comment ref="A7" authorId="0" shapeId="0" xr:uid="{0295FD69-0C2C-442A-95DB-F2D1E88268F0}">
      <text>
        <r>
          <rPr>
            <sz val="9"/>
            <color indexed="81"/>
            <rFont val="Tahoma"/>
            <family val="2"/>
          </rPr>
          <t xml:space="preserve">4- Bienes dados en Leasing Inmobiliario: Se clasifican dentro de esta categoría los bienes dados en los siguientes contratos de leasing:
• Leasing de inmuebles.
• Leasing habitacional.
</t>
        </r>
      </text>
    </comment>
    <comment ref="A8" authorId="0" shapeId="0" xr:uid="{9FC7B0DE-0F3C-4ACD-86B0-0FEC002A75C5}">
      <text>
        <r>
          <rPr>
            <sz val="9"/>
            <color indexed="81"/>
            <rFont val="Tahoma"/>
            <family val="2"/>
          </rPr>
          <t xml:space="preserve">5- Bienes dados en Leasing Inmobiliario: Se clasifican dentro de esta categoría los bienes dados en los siguientes contratos de leasing:
• Leasing de inmuebles.
• Leasing habitacional.
</t>
        </r>
      </text>
    </comment>
    <comment ref="A9" authorId="0" shapeId="0" xr:uid="{BA7338C4-33A7-476B-97D7-19596443046A}">
      <text>
        <r>
          <rPr>
            <sz val="9"/>
            <color indexed="81"/>
            <rFont val="Tahoma"/>
            <family val="2"/>
          </rPr>
          <t xml:space="preserve">6- Bienes dados en Leasing diferente a Inmobiliario: Se clasifican dentro de esta categoría los bienes dados en los siguientes contratos de leasing:
• Leasing de maquinaria y equipo.
• Leasing de vehículos.
• Leasing muebles y enseres.
• Leasing barcos, trenes y aviones.
• Leasing equipos de cómputo.
• Leasing semovientes.
• Leasing software.
</t>
        </r>
      </text>
    </comment>
    <comment ref="A10" authorId="0" shapeId="0" xr:uid="{38B62DD1-9BF6-47C6-8DB1-1FDB1DBB5BA1}">
      <text>
        <r>
          <rPr>
            <sz val="9"/>
            <color indexed="81"/>
            <rFont val="Tahoma"/>
            <family val="2"/>
          </rPr>
          <t xml:space="preserve">7- Otros colaterales: serán clasificadas dentro de esta categoría las siguientes garantías: 
• Prendas sobre inventarios procesados
• Prendas sobre insumos – bienes básicos
</t>
        </r>
        <r>
          <rPr>
            <b/>
            <sz val="9"/>
            <color indexed="81"/>
            <rFont val="Tahoma"/>
            <family val="2"/>
          </rPr>
          <t>• Prendas sobre equipos y vehículos.</t>
        </r>
        <r>
          <rPr>
            <sz val="9"/>
            <color indexed="81"/>
            <rFont val="Tahoma"/>
            <family val="2"/>
          </rPr>
          <t xml:space="preserve">
• Bonos de prenda.
</t>
        </r>
      </text>
    </comment>
    <comment ref="A11" authorId="0" shapeId="0" xr:uid="{876CE962-619D-4923-B7B7-4EB22C7EB8C3}">
      <text>
        <r>
          <rPr>
            <b/>
            <sz val="9"/>
            <color indexed="81"/>
            <rFont val="Tahoma"/>
            <family val="2"/>
          </rPr>
          <t xml:space="preserve">8- Sin Garantía: Serán clasificadas dentro de esta categoría todas las garantías que no se enuncien en los numerales anteriores, y todas las obligaciones que no cuenten con garantía alguna. </t>
        </r>
      </text>
    </comment>
    <comment ref="A21" authorId="1" shapeId="0" xr:uid="{EB16B14F-A7C5-40E5-8060-25E0B66D58DD}">
      <text>
        <r>
          <rPr>
            <b/>
            <sz val="9"/>
            <color indexed="81"/>
            <rFont val="Tahoma"/>
            <family val="2"/>
          </rPr>
          <t xml:space="preserve">Pignoración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23" authorId="1" shapeId="0" xr:uid="{0C0D66C1-4089-4D3A-B47E-1702497EE4F5}">
      <text>
        <r>
          <rPr>
            <b/>
            <sz val="9"/>
            <color indexed="81"/>
            <rFont val="Tahoma"/>
            <family val="2"/>
          </rPr>
          <t>1- Garantía no admisible: Serán clasificadas como garantías no admisibles, entre otras, las siguientes garantías:
• Codeudores, avalistas y garantía por libranza.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<sst xmlns="http://schemas.openxmlformats.org/spreadsheetml/2006/main" count="1391" uniqueCount="334">
  <si>
    <t>MODELO DE REFERENCIA CONSUMO CON LIBRANZA</t>
  </si>
  <si>
    <t>EA</t>
  </si>
  <si>
    <t>Asociado se encuentra activo?</t>
  </si>
  <si>
    <t>Si</t>
  </si>
  <si>
    <t>No</t>
  </si>
  <si>
    <t>Respuesta</t>
  </si>
  <si>
    <t>AP</t>
  </si>
  <si>
    <t>Aportes del Asociado &gt; $0?</t>
  </si>
  <si>
    <t>TC</t>
  </si>
  <si>
    <t>Tipo de cuota del CR es fija?</t>
  </si>
  <si>
    <t>FE</t>
  </si>
  <si>
    <t>La entidad es Fondo de Empleados?</t>
  </si>
  <si>
    <t>ESIN</t>
  </si>
  <si>
    <t>La entidad es:</t>
  </si>
  <si>
    <t>Cooperativa Multiactiva sin sección de ahorro?</t>
  </si>
  <si>
    <t>Cooperativa especializada sin sección de ahorro?</t>
  </si>
  <si>
    <t>Cooperativa Integral sin sección de Ahorro?</t>
  </si>
  <si>
    <t>FAMOR</t>
  </si>
  <si>
    <t>( + )</t>
  </si>
  <si>
    <t>( - )</t>
  </si>
  <si>
    <t>VALCUOTA</t>
  </si>
  <si>
    <t>Amortización &gt;= 90 días y es Fondo E.</t>
  </si>
  <si>
    <t>VALPRES</t>
  </si>
  <si>
    <t>Vr prestamo es &lt; 1 SMMLV y es Fondo E.</t>
  </si>
  <si>
    <t>OCOOP</t>
  </si>
  <si>
    <t>FONAHO</t>
  </si>
  <si>
    <t>Posee cta de ahorros (NO Ah. permanente) y es Fondo E.</t>
  </si>
  <si>
    <t>COOCDAT</t>
  </si>
  <si>
    <t>Vr prestamo es &gt; 7 SMMLV y es diferente a Coop A y C</t>
  </si>
  <si>
    <t>FONDPLAZO</t>
  </si>
  <si>
    <t>ANTIPRE1</t>
  </si>
  <si>
    <t>Antigüedad del Asociado es &lt;= 1 mes?</t>
  </si>
  <si>
    <t>Plazo prestamo &lt;= 6 meses y es Fondo E.?</t>
  </si>
  <si>
    <t>Posee CDAT y es Coop Ahorro y CR?</t>
  </si>
  <si>
    <t>MORA15</t>
  </si>
  <si>
    <t>La mora max ult 12 meses esta entre 15-30 días?</t>
  </si>
  <si>
    <t>MORA1230</t>
  </si>
  <si>
    <t>MORA1260</t>
  </si>
  <si>
    <t>La mora max ult 12 meses esta entre 31-60 días?</t>
  </si>
  <si>
    <t>La mora max ult 12 meses es &gt; 60 días?</t>
  </si>
  <si>
    <t>MORA2430</t>
  </si>
  <si>
    <t>La mora max ult 24 meses esta entre 31-60 días?</t>
  </si>
  <si>
    <t>MORA2460</t>
  </si>
  <si>
    <t>La mora max ult 24 meses es &gt; 60 días?</t>
  </si>
  <si>
    <t>SIN MORA</t>
  </si>
  <si>
    <t>La mora max ult 36 meses es = CERO días?</t>
  </si>
  <si>
    <t>MORTRIM</t>
  </si>
  <si>
    <t>La mora ult 3 meses esta entre 31-60 días?</t>
  </si>
  <si>
    <t>Z =</t>
  </si>
  <si>
    <t>Calificación</t>
  </si>
  <si>
    <t>Consumo con libranza</t>
  </si>
  <si>
    <t>Consumo sin libranza</t>
  </si>
  <si>
    <t>Comercial- Persona natural</t>
  </si>
  <si>
    <t>A</t>
  </si>
  <si>
    <t>B</t>
  </si>
  <si>
    <t>C</t>
  </si>
  <si>
    <t>D</t>
  </si>
  <si>
    <t>E</t>
  </si>
  <si>
    <t>CALIFICACIÓN</t>
  </si>
  <si>
    <t>0 - 0.0174</t>
  </si>
  <si>
    <t>0.0175 - 0.0337</t>
  </si>
  <si>
    <t>0.0480 - 0.0812</t>
  </si>
  <si>
    <t>0.0338 - 0.0479</t>
  </si>
  <si>
    <t>0.0813 - 1</t>
  </si>
  <si>
    <t>VARIABLES</t>
  </si>
  <si>
    <t>MODELO DE REFERENCIA CONSUMO SIN LIBRANZA</t>
  </si>
  <si>
    <t>REEST</t>
  </si>
  <si>
    <t>Crédito se encuentra reestructurado?</t>
  </si>
  <si>
    <t>CUENAHO</t>
  </si>
  <si>
    <t>Cuenta de Ahorros con Sld &gt; 1 y estado activo?</t>
  </si>
  <si>
    <t>CDAT</t>
  </si>
  <si>
    <t>Tiene CDAT vigente?</t>
  </si>
  <si>
    <t>PER</t>
  </si>
  <si>
    <t>Tienen ahorro permanente?</t>
  </si>
  <si>
    <t>ENTIDAD 1</t>
  </si>
  <si>
    <t xml:space="preserve">La entidad es </t>
  </si>
  <si>
    <t>Cooperativa de trabajo asociado?</t>
  </si>
  <si>
    <t>SALPRES</t>
  </si>
  <si>
    <t>La relación saldo / prestamo es menor al 20%</t>
  </si>
  <si>
    <t>ANTIPRE2</t>
  </si>
  <si>
    <t>VIN2</t>
  </si>
  <si>
    <t>Antigüedad del Asociado al prestamo es &gt;36  meses?</t>
  </si>
  <si>
    <t>Antigüedad del Asociado es &gt; 120 meses?</t>
  </si>
  <si>
    <t>Antigüedad del Asociado al prestamo es &lt;= 1 mes?</t>
  </si>
  <si>
    <t>MORA3615</t>
  </si>
  <si>
    <t>Consumo SIN libranza</t>
  </si>
  <si>
    <t>0 - 0.0559</t>
  </si>
  <si>
    <t>0.0560 - 0.1066</t>
  </si>
  <si>
    <t>0.1067 - 0.2199</t>
  </si>
  <si>
    <t>0.3691 - 1</t>
  </si>
  <si>
    <t>Asociaciones Mutuales</t>
  </si>
  <si>
    <t>Cooperativas de trabajo asociado</t>
  </si>
  <si>
    <t>Especializada de ahorro y crédito</t>
  </si>
  <si>
    <t>Especializada sin sección de ahorro y crédito</t>
  </si>
  <si>
    <t>Fondos de Empleados</t>
  </si>
  <si>
    <t>Integral sin sección de ahorro</t>
  </si>
  <si>
    <t>Multiactiva con ahorro y crédito</t>
  </si>
  <si>
    <t>Multiactiva sin sección de ahorro</t>
  </si>
  <si>
    <t>Incumplimiento</t>
  </si>
  <si>
    <t>TIPO DE ENTIDAD</t>
  </si>
  <si>
    <t>Consumo Con Libranza</t>
  </si>
  <si>
    <t>Consumo Sin Libranza</t>
  </si>
  <si>
    <t>Calificaciones</t>
  </si>
  <si>
    <t>Consumo CON libranza</t>
  </si>
  <si>
    <t>PROBABILIDA DE INCUMPLIMIENTO</t>
  </si>
  <si>
    <t>PÉRDIDA DADO EL INCUMPLIMIENTO (PDI)</t>
  </si>
  <si>
    <t>Tipo de Garantía</t>
  </si>
  <si>
    <t>P.D.I.</t>
  </si>
  <si>
    <t>Días después del incumplimiento</t>
  </si>
  <si>
    <t>Nuevo PDI</t>
  </si>
  <si>
    <t>Garantía no admisible</t>
  </si>
  <si>
    <t>Cod / DxN</t>
  </si>
  <si>
    <t>Colateral financiero admisible</t>
  </si>
  <si>
    <t>0-12%</t>
  </si>
  <si>
    <t>-</t>
  </si>
  <si>
    <t>Bienes raíces comerciales y residenciales</t>
  </si>
  <si>
    <t>Hipoteca</t>
  </si>
  <si>
    <t>Bienes dados en leasing inmobiliario</t>
  </si>
  <si>
    <t>Bienes dados en leasing diferente a inmobiliario</t>
  </si>
  <si>
    <t>Otros colaterales</t>
  </si>
  <si>
    <t>Derechos de cobro</t>
  </si>
  <si>
    <t>Pignor.</t>
  </si>
  <si>
    <t>Sin Garantía</t>
  </si>
  <si>
    <t>Sin Garant.</t>
  </si>
  <si>
    <t>GARANTIAS IDÓNEAS</t>
  </si>
  <si>
    <t xml:space="preserve">GARANTÍA NO IDÓNEA </t>
  </si>
  <si>
    <t>SIN GARANTIA</t>
  </si>
  <si>
    <t>DIAS MORA</t>
  </si>
  <si>
    <t>PROBABILIDAD DE INCUMPLIMIENTO</t>
  </si>
  <si>
    <t>GARANTIA NO IDONEA</t>
  </si>
  <si>
    <t>0 - 119</t>
  </si>
  <si>
    <t>&gt; 180</t>
  </si>
  <si>
    <t>TIPO DE GARANTIA</t>
  </si>
  <si>
    <t>Garantia no idonea</t>
  </si>
  <si>
    <t>Sin garantia</t>
  </si>
  <si>
    <t>PERDIDA DADO EL INCUMPLIMIENTO</t>
  </si>
  <si>
    <t>0 - 300</t>
  </si>
  <si>
    <t>301 - 510</t>
  </si>
  <si>
    <t>&gt; 510</t>
  </si>
  <si>
    <t>120 - 180</t>
  </si>
  <si>
    <t>PROVISIÓN</t>
  </si>
  <si>
    <t>La mora max ult 36 meses es &gt; 60 días?</t>
  </si>
  <si>
    <t>-         Colateral financiero admisible</t>
  </si>
  <si>
    <t>-         Bienes raíces comerciales y residenciales</t>
  </si>
  <si>
    <t>-         Bienes dados en leasing inmobiliario</t>
  </si>
  <si>
    <t>-         Bienes dados en leasing diferente a inmobiliario</t>
  </si>
  <si>
    <t>-         Derechos de cobro</t>
  </si>
  <si>
    <t xml:space="preserve">-         Otras Garantías Idóneas </t>
  </si>
  <si>
    <t>Garantia</t>
  </si>
  <si>
    <t>CUENTA</t>
  </si>
  <si>
    <t>RECA</t>
  </si>
  <si>
    <t>DESCRIPCION DE LA CUENTA</t>
  </si>
  <si>
    <t>SIN LIBRANZA</t>
  </si>
  <si>
    <t xml:space="preserve">   CARTERA DE CRDITOS</t>
  </si>
  <si>
    <t>LIBRANZA</t>
  </si>
  <si>
    <t xml:space="preserve">      CREDITOS DE VIVIENDA - CON LIBRANZA</t>
  </si>
  <si>
    <t xml:space="preserve">         CATEGORIA A RIESGO NORMAL</t>
  </si>
  <si>
    <t xml:space="preserve">         CATEGORIA B RIESGO ACEPTABLE</t>
  </si>
  <si>
    <t xml:space="preserve">         CATEGORIA C RIESGO APRECIABLE</t>
  </si>
  <si>
    <t xml:space="preserve">         CATEGORIA D RIESGO SIGNIFICATIVO</t>
  </si>
  <si>
    <t xml:space="preserve">         CATEGORIA E RIESGO DE INCOBRABILIDAD</t>
  </si>
  <si>
    <t xml:space="preserve">      CREDITOS DE VIVIENDA - SIN LIBRANZA</t>
  </si>
  <si>
    <t xml:space="preserve">      INTERESES CREDITOS DE VIVIENDA</t>
  </si>
  <si>
    <t xml:space="preserve">      PAGOS POR CUENTA DE ASOCIADOS - CRDITOS VIVIENDA</t>
  </si>
  <si>
    <t xml:space="preserve">      DETERIORO CREDITOS DE VIVIENDA (CR)</t>
  </si>
  <si>
    <t xml:space="preserve">      DETERIORO INTERESES CREDITOS DE VIVIENDA  (CR)</t>
  </si>
  <si>
    <t xml:space="preserve">      DETERIORO PAGO POR CUENTA DE ASOCIADOS - CREDITOS DE VIVIENDA  (CR)</t>
  </si>
  <si>
    <t xml:space="preserve">      CREDITOS DE CONSUMO, GARANTIA ADMISIBLE - CON LIBRANZA</t>
  </si>
  <si>
    <t xml:space="preserve">      CREDITOS DE CONSUMO, GARANTIA ADMISIBLE - SIN LIBRANZA</t>
  </si>
  <si>
    <t xml:space="preserve">      CREDITOS DE CONSUMO, OTRAS GARANTIAS - CON LIBRANZA</t>
  </si>
  <si>
    <t xml:space="preserve">      CREDITOS DE CONSUMO, OTRAS GARANTIAS - SIN LIBRANZA</t>
  </si>
  <si>
    <t xml:space="preserve">      INTERESES CREDITOS DE CONSUMO</t>
  </si>
  <si>
    <t xml:space="preserve">      PAGOS POR CUENTA DE ASOCIADOS - CRDITOS CONSUMO</t>
  </si>
  <si>
    <t xml:space="preserve">      DETERIORO CRDITOS DE CONSUMO (CR)</t>
  </si>
  <si>
    <t xml:space="preserve">         CATEGORIA A RIESGO NORMAL GARANTIA ADMISIBLE</t>
  </si>
  <si>
    <t xml:space="preserve">         CATEGORIA A RIESGO NORMAL OTRAS GARANTIAS</t>
  </si>
  <si>
    <t xml:space="preserve">         CATEGORIA B RIESGO ACEPTABLE GARANTIA ADMISIBLE</t>
  </si>
  <si>
    <t xml:space="preserve">         CATEGORIA B RIESGO ACEPTABLE OTRAS GARANTIAS</t>
  </si>
  <si>
    <t xml:space="preserve">         CATEGORIA C RIESGO APRECIABLE GARANTIA ADMISIBLE</t>
  </si>
  <si>
    <t xml:space="preserve">         CATEGORIA C RIESGO APRECIABLE OTRAS GARANTIAS</t>
  </si>
  <si>
    <t xml:space="preserve">         CATEGORIA D RIESGO SIGNIFICATIVO GARANTIA ADMISIBLE</t>
  </si>
  <si>
    <t xml:space="preserve">         CATEGORIA D RIESGO SIGNIFICATIVO OTRAS GARANTIAS</t>
  </si>
  <si>
    <t xml:space="preserve">         CATEGORIA E RIESGO DE INCOBRABILIDAD GARANTIA ADMISIBLE</t>
  </si>
  <si>
    <t xml:space="preserve">         CATEGORIA E RIESGO DE INCOBRABILIDAD OTRAS GARANTIAS</t>
  </si>
  <si>
    <t xml:space="preserve">      DETERIORO INTERESES CREDITOS DE CONSUMO  (CR)</t>
  </si>
  <si>
    <t xml:space="preserve">      DETERIORO PAGO POR CUENTA DE ASOCIADOS - CREDITOS DE CONSUMO  (CR)</t>
  </si>
  <si>
    <t xml:space="preserve">      MICROCREDITO INMOBILIARIO</t>
  </si>
  <si>
    <t xml:space="preserve">      INTERESES MICROCREDITO  INMOBILIARIO</t>
  </si>
  <si>
    <t xml:space="preserve">      PAGOS POR CUENTA DE  ASOCIADOS - MICROCREDITO  INMOBILIARIO</t>
  </si>
  <si>
    <t xml:space="preserve">      DETERIORO MICROCREDITO INMOBILIARIO (CR)</t>
  </si>
  <si>
    <t xml:space="preserve">      DETERIORO INTERESES MICROCREDITO INMOBILIARIO (CR)</t>
  </si>
  <si>
    <t xml:space="preserve">      DETERIORO PAGOS POR CUENTA DE  ASOCIADOS - MICROCREDITO INMOBILIARIO (CR)</t>
  </si>
  <si>
    <t xml:space="preserve">      MICROCREDITO EMPRESARIAL - GARANTIA ADMISIBLE</t>
  </si>
  <si>
    <t xml:space="preserve">      MICROCREDITO EMPRESARIAL - OTRAS GARANTIAS</t>
  </si>
  <si>
    <t xml:space="preserve">      INTERESES MICROCREDITO EMPRESARIAL</t>
  </si>
  <si>
    <t xml:space="preserve">      PAGOS POR CUENTA DE  ASOCIADOS - MICROCREDITO EMPRESARIAL</t>
  </si>
  <si>
    <t xml:space="preserve">      DETERIORO MICROCREDITO EMPRESARIAL (CR)</t>
  </si>
  <si>
    <t xml:space="preserve">      DETERIORO INTERESES MICROCREDITO EMPRESARIAL (CR)</t>
  </si>
  <si>
    <t xml:space="preserve">      DETERIORO PAGOS POR CUENTA DE  ASOCIADOS - MICROCREDITO EMPRESARIAL (CR)</t>
  </si>
  <si>
    <t xml:space="preserve">      CREDITOS COMERCIALES - GARANTIA ADMISIBLE</t>
  </si>
  <si>
    <t xml:space="preserve">      CREDITOS COMERCIALES - OTRAS GARANTIAS</t>
  </si>
  <si>
    <t xml:space="preserve">      INTERESES CREDITOS COMERCIALES</t>
  </si>
  <si>
    <t xml:space="preserve">      PAGOS POR CUENTA DE  ASOCIADOS -COMERCIAL</t>
  </si>
  <si>
    <t xml:space="preserve">      DETERIORO CRDITOS COMERCIALES (CR)</t>
  </si>
  <si>
    <t xml:space="preserve">      DETERIORO INTERESES CRDITOS COMERCIALES (CR)</t>
  </si>
  <si>
    <t xml:space="preserve">      DETERIORO PAGOS POR CUENTA DE  ASOCIADOS - CRDITOS COMERCIALES (CR)</t>
  </si>
  <si>
    <t xml:space="preserve">      DETERIORO GENERAL DE CARTERA DE CRDITOS (CR)</t>
  </si>
  <si>
    <t xml:space="preserve">      CRDITOS A EMPLEADOS</t>
  </si>
  <si>
    <t xml:space="preserve">         CATEGORIA A RIESGO NORMAL, VIVIENDA</t>
  </si>
  <si>
    <t xml:space="preserve">         CATEGORIA B RIESGO ACEPTABLE, VIVIENDA</t>
  </si>
  <si>
    <t xml:space="preserve">         CATEGORIA C RIESGO APRECIABLE, VIVIENDA</t>
  </si>
  <si>
    <t xml:space="preserve">         CATEGORIA D RIESGO SIGNIFICATIVO, VIVIENDA</t>
  </si>
  <si>
    <t xml:space="preserve">         CATEGORIA E RIESGO DE INCOBRABILIDAD, VIVIENDA</t>
  </si>
  <si>
    <t xml:space="preserve">         CATEGORIA A RIESGO NORMAL, CONSUMO</t>
  </si>
  <si>
    <t xml:space="preserve">         CATEGORIA B RIESGO ACEPTABLE, CONSUMO</t>
  </si>
  <si>
    <t xml:space="preserve">         CATEGORIA C RIESGO APRECIABLE, CONSUMO</t>
  </si>
  <si>
    <t xml:space="preserve">         CATEGORIA D RIESGO SIGNIFICATIVO, CONSUMO</t>
  </si>
  <si>
    <t xml:space="preserve">         CATEGORIA E RIESGO DE INCOBRABILIDAD, CONSUMO</t>
  </si>
  <si>
    <t xml:space="preserve">      INTERESES CRDITOS A EMPLEADOS</t>
  </si>
  <si>
    <t xml:space="preserve">      DETERIORO CRDITOS A EMPLEADOS (CR)</t>
  </si>
  <si>
    <t xml:space="preserve">      DETERIORO INTERESES CRDITOS A EMPLEADOS (CR)</t>
  </si>
  <si>
    <t xml:space="preserve">         CATEGORIA A RIESGO NORMAL VIVIENDA</t>
  </si>
  <si>
    <t xml:space="preserve">         CATEGORIA A RIESGO NORMAL CONSUMO</t>
  </si>
  <si>
    <t xml:space="preserve">         CATEGORIA B RIESGO ACEPTABLE VIVIENDA</t>
  </si>
  <si>
    <t xml:space="preserve">         CATEGORIA B RIESGO ACEPTABLE CONSUMO</t>
  </si>
  <si>
    <t xml:space="preserve">         CATEGORIA C RIESGO APRECIABLE VIVIENDA</t>
  </si>
  <si>
    <t xml:space="preserve">         CATEGORIA C RIESGO APRECIABLE CONSUMO</t>
  </si>
  <si>
    <t xml:space="preserve">         CATEGORIA D RIESGO SIGNIFICATIVO VIVIENDA</t>
  </si>
  <si>
    <t xml:space="preserve">         CATEGORIA D RIESGO SIGNIFICATIVO CONSUMO</t>
  </si>
  <si>
    <t xml:space="preserve">         CATEGORIA E RIESGO INCOBRABILIDAD VIVIENDA</t>
  </si>
  <si>
    <t xml:space="preserve">         CATEGORIA E RIESGO INCOBRABILIDAD CONSUMO</t>
  </si>
  <si>
    <t xml:space="preserve">      CONVENIOS POR COBRAR</t>
  </si>
  <si>
    <t xml:space="preserve">         SERVICIOS MDICOS Y HOSPITALARIOS</t>
  </si>
  <si>
    <t xml:space="preserve">         SERVICIOS ODONTOLàGICOS</t>
  </si>
  <si>
    <t xml:space="preserve">         MEDICINA PREPAGADA</t>
  </si>
  <si>
    <t xml:space="preserve">         SERVICIOS FUNERARIOS</t>
  </si>
  <si>
    <t xml:space="preserve">         SEGURO VOLUNTARIO - VEHÖCULO</t>
  </si>
  <si>
    <t xml:space="preserve">         SEGURO OBLIGATORIO - SOAT</t>
  </si>
  <si>
    <t xml:space="preserve">         OTROS CONVENIOS</t>
  </si>
  <si>
    <t xml:space="preserve">         DETERIORO CONVENIOS POR COBRAR (CR)</t>
  </si>
  <si>
    <t xml:space="preserve">      PAGOS POR CUENTA DE CRDITOS A EMPLEADOS</t>
  </si>
  <si>
    <t xml:space="preserve">      DETERIORO PAGOS POR CUENTA DE  CRDITOS A EMPLEADOS (CR)</t>
  </si>
  <si>
    <t>TIPO PAGO</t>
  </si>
  <si>
    <t>Salario Minimo</t>
  </si>
  <si>
    <t>SMMLV</t>
  </si>
  <si>
    <t>Etiquetas de fila</t>
  </si>
  <si>
    <t>Total general</t>
  </si>
  <si>
    <t>(Varios elementos)</t>
  </si>
  <si>
    <t>0 - 430</t>
  </si>
  <si>
    <t>431 - 810</t>
  </si>
  <si>
    <t>&gt; 810</t>
  </si>
  <si>
    <t>0 - 450</t>
  </si>
  <si>
    <t>451 - 810</t>
  </si>
  <si>
    <t>PDI</t>
  </si>
  <si>
    <t>PI</t>
  </si>
  <si>
    <t>PE</t>
  </si>
  <si>
    <t>CLASIFICACIÓN</t>
  </si>
  <si>
    <t>Vivienda</t>
  </si>
  <si>
    <t>Consumo</t>
  </si>
  <si>
    <t>Microcredito</t>
  </si>
  <si>
    <t>Comercial</t>
  </si>
  <si>
    <t xml:space="preserve">Clasificación garantías según Formato de cartera individual </t>
  </si>
  <si>
    <t>Tipo de garantía para el cálculo de la PDI</t>
  </si>
  <si>
    <t>1.Otras garantías (No admisible)</t>
  </si>
  <si>
    <t>Sin garantía</t>
  </si>
  <si>
    <t>2.Hipotecaria</t>
  </si>
  <si>
    <t>3. Prendaria</t>
  </si>
  <si>
    <t xml:space="preserve">Otras Garantías Idóneas </t>
  </si>
  <si>
    <t>4. Aportes</t>
  </si>
  <si>
    <t>NA (*)</t>
  </si>
  <si>
    <t>NA</t>
  </si>
  <si>
    <t>5. Avales</t>
  </si>
  <si>
    <t>6.Fiduciaria</t>
  </si>
  <si>
    <t>7.Pignoración</t>
  </si>
  <si>
    <t>NA(**)</t>
  </si>
  <si>
    <t>8.Rentas nación</t>
  </si>
  <si>
    <t>9. Otra admisible</t>
  </si>
  <si>
    <t>SOLO PARA EVALUACIÓN DE LOS IMPACTOS</t>
  </si>
  <si>
    <t xml:space="preserve">(*) No aplica porque se incluye en el cálculo del valor expuesto del activo. </t>
  </si>
  <si>
    <t>(**) No aplican para el cálculo del modelo de pérdida esperada persona natural.</t>
  </si>
  <si>
    <t>1MORA30</t>
  </si>
  <si>
    <t>2MORA30</t>
  </si>
  <si>
    <t>MORA3660</t>
  </si>
  <si>
    <t>Comercial Persona Natural</t>
  </si>
  <si>
    <t>COMERCIAL PERSONA NATURAL</t>
  </si>
  <si>
    <t>COMERCIAL PERSONA JURIDICA</t>
  </si>
  <si>
    <t>Cuenta de Puntaje</t>
  </si>
  <si>
    <t>SALDO - APORTES</t>
  </si>
  <si>
    <t>92 DIAS MORA</t>
  </si>
  <si>
    <t>PROVISIÓN IND.</t>
  </si>
  <si>
    <r>
      <t xml:space="preserve">Z  =   -2.2504 – 0.8444 * </t>
    </r>
    <r>
      <rPr>
        <b/>
        <sz val="12"/>
        <color rgb="FF0000FF"/>
        <rFont val="Arial"/>
        <family val="2"/>
      </rPr>
      <t>EA</t>
    </r>
    <r>
      <rPr>
        <sz val="12"/>
        <color theme="1"/>
        <rFont val="Arial"/>
        <family val="2"/>
      </rPr>
      <t xml:space="preserve">   – 1.0573 * </t>
    </r>
    <r>
      <rPr>
        <b/>
        <sz val="12"/>
        <color rgb="FF0000FF"/>
        <rFont val="Arial"/>
        <family val="2"/>
      </rPr>
      <t>AP</t>
    </r>
    <r>
      <rPr>
        <sz val="12"/>
        <color theme="1"/>
        <rFont val="Arial"/>
        <family val="2"/>
      </rPr>
      <t xml:space="preserve"> +  1.0715 * </t>
    </r>
    <r>
      <rPr>
        <b/>
        <sz val="12"/>
        <color rgb="FF0000FF"/>
        <rFont val="Arial"/>
        <family val="2"/>
      </rPr>
      <t>TC</t>
    </r>
    <r>
      <rPr>
        <sz val="12"/>
        <color theme="1"/>
        <rFont val="Arial"/>
        <family val="2"/>
      </rPr>
      <t xml:space="preserve">  –  0.0139* </t>
    </r>
    <r>
      <rPr>
        <b/>
        <sz val="12"/>
        <color rgb="FF0000FF"/>
        <rFont val="Arial"/>
        <family val="2"/>
      </rPr>
      <t xml:space="preserve">FE </t>
    </r>
    <r>
      <rPr>
        <sz val="12"/>
        <color theme="1"/>
        <rFont val="Arial"/>
        <family val="2"/>
      </rPr>
      <t xml:space="preserve"> + 0.4187 * </t>
    </r>
    <r>
      <rPr>
        <b/>
        <sz val="12"/>
        <color rgb="FF0000FF"/>
        <rFont val="Arial"/>
        <family val="2"/>
      </rPr>
      <t>ESIN</t>
    </r>
    <r>
      <rPr>
        <sz val="12"/>
        <color theme="1"/>
        <rFont val="Arial"/>
        <family val="2"/>
      </rPr>
      <t xml:space="preserve">  +  0.5313 * </t>
    </r>
    <r>
      <rPr>
        <b/>
        <sz val="12"/>
        <color rgb="FF0000FF"/>
        <rFont val="Arial"/>
        <family val="2"/>
      </rPr>
      <t>FAMOR</t>
    </r>
    <r>
      <rPr>
        <sz val="12"/>
        <color theme="1"/>
        <rFont val="Arial"/>
        <family val="2"/>
      </rPr>
      <t xml:space="preserve">  –  0.5536 * </t>
    </r>
    <r>
      <rPr>
        <b/>
        <sz val="12"/>
        <color rgb="FF0000FF"/>
        <rFont val="Arial"/>
        <family val="2"/>
      </rPr>
      <t>VALCUOTA</t>
    </r>
    <r>
      <rPr>
        <sz val="12"/>
        <color theme="1"/>
        <rFont val="Arial"/>
        <family val="2"/>
      </rPr>
      <t xml:space="preserve"> – 0.3662* </t>
    </r>
    <r>
      <rPr>
        <b/>
        <sz val="12"/>
        <color rgb="FF0000FF"/>
        <rFont val="Arial"/>
        <family val="2"/>
      </rPr>
      <t>VALPRES</t>
    </r>
    <r>
      <rPr>
        <sz val="12"/>
        <color theme="1"/>
        <rFont val="Arial"/>
        <family val="2"/>
      </rPr>
      <t xml:space="preserve"> + 0.0586 * </t>
    </r>
    <r>
      <rPr>
        <b/>
        <sz val="12"/>
        <color rgb="FF0000FF"/>
        <rFont val="Arial"/>
        <family val="2"/>
      </rPr>
      <t>OCOOP</t>
    </r>
    <r>
      <rPr>
        <sz val="12"/>
        <color theme="1"/>
        <rFont val="Arial"/>
        <family val="2"/>
      </rPr>
      <t xml:space="preserve"> – 0.5981 * </t>
    </r>
    <r>
      <rPr>
        <b/>
        <sz val="12"/>
        <color rgb="FF0000FF"/>
        <rFont val="Arial"/>
        <family val="2"/>
      </rPr>
      <t>FONAHO</t>
    </r>
    <r>
      <rPr>
        <sz val="12"/>
        <color theme="1"/>
        <rFont val="Arial"/>
        <family val="2"/>
      </rPr>
      <t xml:space="preserve"> –  1.3854 * </t>
    </r>
    <r>
      <rPr>
        <b/>
        <sz val="12"/>
        <color rgb="FF0000FF"/>
        <rFont val="Arial"/>
        <family val="2"/>
      </rPr>
      <t>COOCDAT</t>
    </r>
    <r>
      <rPr>
        <sz val="12"/>
        <color theme="1"/>
        <rFont val="Arial"/>
        <family val="2"/>
      </rPr>
      <t xml:space="preserve">      –    0.5893 </t>
    </r>
    <r>
      <rPr>
        <b/>
        <sz val="12"/>
        <color rgb="FF0000FF"/>
        <rFont val="Arial"/>
        <family val="2"/>
      </rPr>
      <t>* FONDPLAZO</t>
    </r>
    <r>
      <rPr>
        <sz val="12"/>
        <color theme="1"/>
        <rFont val="Arial"/>
        <family val="2"/>
      </rPr>
      <t xml:space="preserve"> + 0.7833 * </t>
    </r>
    <r>
      <rPr>
        <b/>
        <sz val="12"/>
        <color rgb="FF0000FF"/>
        <rFont val="Arial"/>
        <family val="2"/>
      </rPr>
      <t>ANTIPRE1</t>
    </r>
    <r>
      <rPr>
        <sz val="12"/>
        <color theme="1"/>
        <rFont val="Arial"/>
        <family val="2"/>
      </rPr>
      <t xml:space="preserve">  + 0.8526  * </t>
    </r>
    <r>
      <rPr>
        <b/>
        <sz val="12"/>
        <color rgb="FF0000FF"/>
        <rFont val="Arial"/>
        <family val="2"/>
      </rPr>
      <t>MORA15</t>
    </r>
    <r>
      <rPr>
        <sz val="12"/>
        <color theme="1"/>
        <rFont val="Arial"/>
        <family val="2"/>
      </rPr>
      <t xml:space="preserve"> + 1.4445 * </t>
    </r>
    <r>
      <rPr>
        <b/>
        <sz val="12"/>
        <color rgb="FF0000FF"/>
        <rFont val="Arial"/>
        <family val="2"/>
      </rPr>
      <t>MORA1230</t>
    </r>
    <r>
      <rPr>
        <sz val="12"/>
        <color theme="1"/>
        <rFont val="Arial"/>
        <family val="2"/>
      </rPr>
      <t xml:space="preserve"> + 1.3892 * </t>
    </r>
    <r>
      <rPr>
        <b/>
        <sz val="12"/>
        <color rgb="FF0000FF"/>
        <rFont val="Arial"/>
        <family val="2"/>
      </rPr>
      <t>MORA1260</t>
    </r>
    <r>
      <rPr>
        <sz val="12"/>
        <color theme="1"/>
        <rFont val="Arial"/>
        <family val="2"/>
      </rPr>
      <t xml:space="preserve"> + 0.2823 * </t>
    </r>
    <r>
      <rPr>
        <b/>
        <sz val="12"/>
        <color rgb="FF0000FF"/>
        <rFont val="Arial"/>
        <family val="2"/>
      </rPr>
      <t>MORA2430</t>
    </r>
    <r>
      <rPr>
        <sz val="12"/>
        <color theme="1"/>
        <rFont val="Arial"/>
        <family val="2"/>
      </rPr>
      <t xml:space="preserve"> + 0.7515 * </t>
    </r>
    <r>
      <rPr>
        <b/>
        <sz val="12"/>
        <color rgb="FF0000FF"/>
        <rFont val="Arial"/>
        <family val="2"/>
      </rPr>
      <t>MORA2460</t>
    </r>
    <r>
      <rPr>
        <sz val="12"/>
        <color theme="1"/>
        <rFont val="Arial"/>
        <family val="2"/>
      </rPr>
      <t xml:space="preserve"> – 0.6632 * </t>
    </r>
    <r>
      <rPr>
        <b/>
        <sz val="12"/>
        <color rgb="FF0000FF"/>
        <rFont val="Arial"/>
        <family val="2"/>
      </rPr>
      <t>SINMORA</t>
    </r>
    <r>
      <rPr>
        <sz val="12"/>
        <color theme="1"/>
        <rFont val="Arial"/>
        <family val="2"/>
      </rPr>
      <t xml:space="preserve"> + 1.2362 * </t>
    </r>
    <r>
      <rPr>
        <b/>
        <sz val="12"/>
        <color rgb="FF0000FF"/>
        <rFont val="Arial"/>
        <family val="2"/>
      </rPr>
      <t>MORTRIM</t>
    </r>
    <r>
      <rPr>
        <sz val="12"/>
        <color theme="1"/>
        <rFont val="Arial"/>
        <family val="2"/>
      </rPr>
      <t xml:space="preserve"> </t>
    </r>
  </si>
  <si>
    <t>Vr cuota es &lt;= 10% SMMLV y es Fondo E.</t>
  </si>
  <si>
    <r>
      <t xml:space="preserve">Z = – 1.8017 – 0.3758 * </t>
    </r>
    <r>
      <rPr>
        <sz val="12"/>
        <color rgb="FFFF0000"/>
        <rFont val="Arial"/>
        <family val="2"/>
      </rPr>
      <t>EA</t>
    </r>
    <r>
      <rPr>
        <sz val="12"/>
        <color theme="1"/>
        <rFont val="Arial"/>
        <family val="2"/>
      </rPr>
      <t xml:space="preserve">  – 1.1475 * </t>
    </r>
    <r>
      <rPr>
        <sz val="12"/>
        <color rgb="FFFF0000"/>
        <rFont val="Arial"/>
        <family val="2"/>
      </rPr>
      <t>AP</t>
    </r>
    <r>
      <rPr>
        <sz val="12"/>
        <color theme="1"/>
        <rFont val="Arial"/>
        <family val="2"/>
      </rPr>
      <t xml:space="preserve"> + 0.4934 * </t>
    </r>
    <r>
      <rPr>
        <sz val="12"/>
        <color rgb="FFFF0000"/>
        <rFont val="Arial"/>
        <family val="2"/>
      </rPr>
      <t>REEST</t>
    </r>
    <r>
      <rPr>
        <sz val="12"/>
        <color theme="1"/>
        <rFont val="Arial"/>
        <family val="2"/>
      </rPr>
      <t xml:space="preserve"> – 0.387 * </t>
    </r>
    <r>
      <rPr>
        <sz val="12"/>
        <color rgb="FFFF0000"/>
        <rFont val="Arial"/>
        <family val="2"/>
      </rPr>
      <t>CUENAHO</t>
    </r>
    <r>
      <rPr>
        <sz val="12"/>
        <color theme="1"/>
        <rFont val="Arial"/>
        <family val="2"/>
      </rPr>
      <t xml:space="preserve">   – 1.0786 * </t>
    </r>
    <r>
      <rPr>
        <sz val="12"/>
        <color rgb="FFFF0000"/>
        <rFont val="Arial"/>
        <family val="2"/>
      </rPr>
      <t>CDAT</t>
    </r>
    <r>
      <rPr>
        <sz val="12"/>
        <color theme="1"/>
        <rFont val="Arial"/>
        <family val="2"/>
      </rPr>
      <t xml:space="preserve"> - 0.0167 * </t>
    </r>
    <r>
      <rPr>
        <sz val="12"/>
        <color rgb="FFFF0000"/>
        <rFont val="Arial"/>
        <family val="2"/>
      </rPr>
      <t>PER</t>
    </r>
    <r>
      <rPr>
        <sz val="12"/>
        <color theme="1"/>
        <rFont val="Arial"/>
        <family val="2"/>
      </rPr>
      <t xml:space="preserve"> + 0.3204 * </t>
    </r>
    <r>
      <rPr>
        <sz val="12"/>
        <color rgb="FFFF0000"/>
        <rFont val="Arial"/>
        <family val="2"/>
      </rPr>
      <t>ENTIDAD1</t>
    </r>
    <r>
      <rPr>
        <sz val="12"/>
        <color theme="1"/>
        <rFont val="Arial"/>
        <family val="2"/>
      </rPr>
      <t xml:space="preserve"> –  0.8419 * </t>
    </r>
    <r>
      <rPr>
        <sz val="12"/>
        <color rgb="FFFF0000"/>
        <rFont val="Arial"/>
        <family val="2"/>
      </rPr>
      <t>SALPRES</t>
    </r>
    <r>
      <rPr>
        <sz val="12"/>
        <color theme="1"/>
        <rFont val="Arial"/>
        <family val="2"/>
      </rPr>
      <t xml:space="preserve">  + </t>
    </r>
    <r>
      <rPr>
        <sz val="12"/>
        <rFont val="Arial"/>
        <family val="2"/>
      </rPr>
      <t>0.1271</t>
    </r>
    <r>
      <rPr>
        <sz val="12"/>
        <color theme="1"/>
        <rFont val="Arial"/>
        <family val="2"/>
      </rPr>
      <t xml:space="preserve"> *  </t>
    </r>
    <r>
      <rPr>
        <sz val="12"/>
        <color rgb="FFFF0000"/>
        <rFont val="Arial"/>
        <family val="2"/>
      </rPr>
      <t>ANTIPRE1</t>
    </r>
    <r>
      <rPr>
        <sz val="12"/>
        <color theme="1"/>
        <rFont val="Arial"/>
        <family val="2"/>
      </rPr>
      <t xml:space="preserve"> – 0.3912 * </t>
    </r>
    <r>
      <rPr>
        <sz val="12"/>
        <color rgb="FFFF0000"/>
        <rFont val="Arial"/>
        <family val="2"/>
      </rPr>
      <t>ANTIPRE2</t>
    </r>
    <r>
      <rPr>
        <sz val="12"/>
        <color theme="1"/>
        <rFont val="Arial"/>
        <family val="2"/>
      </rPr>
      <t xml:space="preserve">  - 0.4892 * </t>
    </r>
    <r>
      <rPr>
        <sz val="12"/>
        <color rgb="FFFF0000"/>
        <rFont val="Arial"/>
        <family val="2"/>
      </rPr>
      <t>VIN2</t>
    </r>
    <r>
      <rPr>
        <sz val="12"/>
        <color theme="1"/>
        <rFont val="Arial"/>
        <family val="2"/>
      </rPr>
      <t xml:space="preserve"> + 0.7877 * </t>
    </r>
    <r>
      <rPr>
        <sz val="12"/>
        <color rgb="FFFF0000"/>
        <rFont val="Arial"/>
        <family val="2"/>
      </rPr>
      <t>MORA1230</t>
    </r>
    <r>
      <rPr>
        <sz val="12"/>
        <color theme="1"/>
        <rFont val="Arial"/>
        <family val="2"/>
      </rPr>
      <t xml:space="preserve"> +2.5651*</t>
    </r>
    <r>
      <rPr>
        <sz val="12"/>
        <color rgb="FFFF0000"/>
        <rFont val="Arial"/>
        <family val="2"/>
      </rPr>
      <t>MORA1260</t>
    </r>
    <r>
      <rPr>
        <sz val="12"/>
        <color theme="1"/>
        <rFont val="Arial"/>
        <family val="2"/>
      </rPr>
      <t xml:space="preserve"> + 0.696 * </t>
    </r>
    <r>
      <rPr>
        <sz val="12"/>
        <color rgb="FFFF0000"/>
        <rFont val="Arial"/>
        <family val="2"/>
      </rPr>
      <t>MORA2430</t>
    </r>
    <r>
      <rPr>
        <sz val="12"/>
        <color theme="1"/>
        <rFont val="Arial"/>
        <family val="2"/>
      </rPr>
      <t xml:space="preserve"> + 2.908 * </t>
    </r>
    <r>
      <rPr>
        <sz val="12"/>
        <color rgb="FFFF0000"/>
        <rFont val="Arial"/>
        <family val="2"/>
      </rPr>
      <t>MORA2460</t>
    </r>
    <r>
      <rPr>
        <sz val="12"/>
        <color theme="1"/>
        <rFont val="Arial"/>
        <family val="2"/>
      </rPr>
      <t xml:space="preserve"> + 0.8114 * </t>
    </r>
    <r>
      <rPr>
        <sz val="12"/>
        <color rgb="FFFF0000"/>
        <rFont val="Arial"/>
        <family val="2"/>
      </rPr>
      <t>MORA3615</t>
    </r>
    <r>
      <rPr>
        <sz val="12"/>
        <color theme="1"/>
        <rFont val="Arial"/>
        <family val="2"/>
      </rPr>
      <t xml:space="preserve">  
</t>
    </r>
  </si>
  <si>
    <t>SALDO (Valor Expuesto)</t>
  </si>
  <si>
    <t>Bienes raíces comerciales y residenciales (2=Hipotecaria)</t>
  </si>
  <si>
    <t>Derechos de cobro (3=Prendaria, 7= Pignoración)</t>
  </si>
  <si>
    <t>Garantia No Ideonea (1=Otras garantias (no admisible)</t>
  </si>
  <si>
    <t>0 - 9999</t>
  </si>
  <si>
    <t>Garantia No Ideonea (5=Avales) (FNG)</t>
  </si>
  <si>
    <t>0 - 120</t>
  </si>
  <si>
    <t>&gt; 120 - 180</t>
  </si>
  <si>
    <t>Sin garantias</t>
  </si>
  <si>
    <t>MORTRIM&gt;30</t>
  </si>
  <si>
    <t>NODO1</t>
  </si>
  <si>
    <t>NODO2</t>
  </si>
  <si>
    <t>NODO3</t>
  </si>
  <si>
    <t>MORA30</t>
  </si>
  <si>
    <t>1MORA30M3</t>
  </si>
  <si>
    <t>1MORA60M3</t>
  </si>
  <si>
    <t>NODO4</t>
  </si>
  <si>
    <t>Antigüedad Prestamo Meses</t>
  </si>
  <si>
    <t>MORA3630</t>
  </si>
  <si>
    <t>MODELO DE REFERENCIA COMERCIAL PERSONA NATURAL</t>
  </si>
  <si>
    <r>
      <t xml:space="preserve">Z = -2.3110 - 1.8714 * </t>
    </r>
    <r>
      <rPr>
        <sz val="12"/>
        <color theme="9" tint="-0.249977111117893"/>
        <rFont val="Arial"/>
        <family val="2"/>
      </rPr>
      <t>CDAT</t>
    </r>
    <r>
      <rPr>
        <sz val="12"/>
        <color theme="1"/>
        <rFont val="Arial"/>
        <family val="2"/>
      </rPr>
      <t xml:space="preserve"> + 2.1153 * </t>
    </r>
    <r>
      <rPr>
        <sz val="12"/>
        <color theme="9" tint="-0.249977111117893"/>
        <rFont val="Arial"/>
        <family val="2"/>
      </rPr>
      <t>REEST</t>
    </r>
    <r>
      <rPr>
        <sz val="12"/>
        <color theme="1"/>
        <rFont val="Arial"/>
        <family val="2"/>
      </rPr>
      <t xml:space="preserve"> + 0.3901 * </t>
    </r>
    <r>
      <rPr>
        <sz val="12"/>
        <color theme="9" tint="-0.249977111117893"/>
        <rFont val="Arial"/>
        <family val="2"/>
      </rPr>
      <t>TC</t>
    </r>
    <r>
      <rPr>
        <sz val="12"/>
        <color theme="1"/>
        <rFont val="Arial"/>
        <family val="2"/>
      </rPr>
      <t xml:space="preserve"> - 0.8983 * </t>
    </r>
    <r>
      <rPr>
        <sz val="12"/>
        <color theme="9" tint="-0.249977111117893"/>
        <rFont val="Arial"/>
        <family val="2"/>
      </rPr>
      <t>SALPRES</t>
    </r>
    <r>
      <rPr>
        <sz val="12"/>
        <color theme="1"/>
        <rFont val="Arial"/>
        <family val="2"/>
      </rPr>
      <t xml:space="preserve"> + 0.2857 * </t>
    </r>
    <r>
      <rPr>
        <sz val="12"/>
        <color theme="9" tint="-0.249977111117893"/>
        <rFont val="Arial"/>
        <family val="2"/>
      </rPr>
      <t>ANTIPRE1</t>
    </r>
    <r>
      <rPr>
        <sz val="12"/>
        <color theme="1"/>
        <rFont val="Arial"/>
        <family val="2"/>
      </rPr>
      <t xml:space="preserve"> + 1.6468 * </t>
    </r>
    <r>
      <rPr>
        <sz val="12"/>
        <color theme="9" tint="-0.249977111117893"/>
        <rFont val="Arial"/>
        <family val="2"/>
      </rPr>
      <t>MORTRIM&gt;3</t>
    </r>
    <r>
      <rPr>
        <sz val="12"/>
        <color theme="1"/>
        <rFont val="Arial"/>
        <family val="2"/>
      </rPr>
      <t xml:space="preserve">0 + 0.9328 * </t>
    </r>
    <r>
      <rPr>
        <sz val="12"/>
        <color theme="9" tint="-0.249977111117893"/>
        <rFont val="Arial"/>
        <family val="2"/>
      </rPr>
      <t>NODO1</t>
    </r>
    <r>
      <rPr>
        <sz val="12"/>
        <color theme="1"/>
        <rFont val="Arial"/>
        <family val="2"/>
      </rPr>
      <t xml:space="preserve"> + 0.9875 * </t>
    </r>
    <r>
      <rPr>
        <sz val="12"/>
        <color theme="9" tint="-0.249977111117893"/>
        <rFont val="Arial"/>
        <family val="2"/>
      </rPr>
      <t>MORA1260</t>
    </r>
    <r>
      <rPr>
        <sz val="12"/>
        <color theme="1"/>
        <rFont val="Arial"/>
        <family val="2"/>
      </rPr>
      <t xml:space="preserve"> + 0.7371 * </t>
    </r>
    <r>
      <rPr>
        <sz val="12"/>
        <color theme="9" tint="-0.249977111117893"/>
        <rFont val="Arial"/>
        <family val="2"/>
      </rPr>
      <t>NODO2</t>
    </r>
    <r>
      <rPr>
        <sz val="12"/>
        <color theme="1"/>
        <rFont val="Arial"/>
        <family val="2"/>
      </rPr>
      <t xml:space="preserve"> + 0.5040 * </t>
    </r>
    <r>
      <rPr>
        <sz val="12"/>
        <color theme="9" tint="-0.249977111117893"/>
        <rFont val="Arial"/>
        <family val="2"/>
      </rPr>
      <t>NODO3</t>
    </r>
    <r>
      <rPr>
        <sz val="12"/>
        <color theme="1"/>
        <rFont val="Arial"/>
        <family val="2"/>
      </rPr>
      <t xml:space="preserve"> + 0.7020 * </t>
    </r>
    <r>
      <rPr>
        <sz val="12"/>
        <color theme="9" tint="-0.249977111117893"/>
        <rFont val="Arial"/>
        <family val="2"/>
      </rPr>
      <t>MORA30</t>
    </r>
    <r>
      <rPr>
        <sz val="12"/>
        <color theme="1"/>
        <rFont val="Arial"/>
        <family val="2"/>
      </rPr>
      <t xml:space="preserve"> + 0.3254 * </t>
    </r>
    <r>
      <rPr>
        <sz val="12"/>
        <color theme="9" tint="-0.249977111117893"/>
        <rFont val="Arial"/>
        <family val="2"/>
      </rPr>
      <t>1MORA30M3</t>
    </r>
    <r>
      <rPr>
        <sz val="12"/>
        <color theme="1"/>
        <rFont val="Arial"/>
        <family val="2"/>
      </rPr>
      <t xml:space="preserve"> + 0.5307 * </t>
    </r>
    <r>
      <rPr>
        <sz val="12"/>
        <color theme="9" tint="-0.249977111117893"/>
        <rFont val="Arial"/>
        <family val="2"/>
      </rPr>
      <t>1MORA60M3</t>
    </r>
    <r>
      <rPr>
        <sz val="12"/>
        <color theme="1"/>
        <rFont val="Arial"/>
        <family val="2"/>
      </rPr>
      <t xml:space="preserve"> + 0.7840 * </t>
    </r>
    <r>
      <rPr>
        <sz val="12"/>
        <color theme="9" tint="-0.249977111117893"/>
        <rFont val="Arial"/>
        <family val="2"/>
      </rPr>
      <t>NODO4</t>
    </r>
  </si>
  <si>
    <t>Antigüedad del prestamo en meses</t>
  </si>
  <si>
    <t>Tipo de cuota del CR es variable</t>
  </si>
  <si>
    <t>La mora ult 3 meses es &gt;= a 31 días?</t>
  </si>
  <si>
    <t>MORA1230 = 1 y MORTRIM&gt;30 = 0,</t>
  </si>
  <si>
    <t>Antigüedad prestamo mayor o igual a 13 meses y (MORA2430 = 1 ó
MORA2460= 1) y (MORA1230=0 y MORA1260=0)</t>
  </si>
  <si>
    <t>La mora max ult 36 meses esta entre 31-60 días?</t>
  </si>
  <si>
    <t>La mora max ult 36 meses esta &gt; 60 días?</t>
  </si>
  <si>
    <t>antigüedad mayor o igual a 25 meses y MORA2430=0 y MORA2460=0 y (MORA3630 = 1 o MORA3660=1),</t>
  </si>
  <si>
    <t>La mora max ult 12 meses dos o mas mora entre 31-60 días?</t>
  </si>
  <si>
    <t>1MORA30 = 1 o 2MORA30 = 1, toma el valor 1,</t>
  </si>
  <si>
    <t>La mora max ult 3 meses esta entre 31-60 días?</t>
  </si>
  <si>
    <t>La mora max ult 3 meses &gt; 60 días?</t>
  </si>
  <si>
    <t>Plazo Prestamo Meses</t>
  </si>
  <si>
    <t>Plazo en meses</t>
  </si>
  <si>
    <t>0 - 0.2340</t>
  </si>
  <si>
    <t>&gt; 0.2340 - 0.4291</t>
  </si>
  <si>
    <t>&gt; 0.4291 - 0.5905</t>
  </si>
  <si>
    <t>&gt; 0.5905 - 0.7571</t>
  </si>
  <si>
    <t>&gt; 0.7571</t>
  </si>
  <si>
    <t>0.2200 - 0.3690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</si>
</sst>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2" formatCode="_-&quot;$&quot;\ * #,##0_-;\-&quot;$&quot;\ * #,##0_-;_-&quot;$&quot;\ * &quot;-&quot;_-;_-@_-"/>
    <numFmt numFmtId="41" formatCode="_-* #,##0_-;\-* #,##0_-;_-* &quot;-&quot;_-;_-@_-"/>
    <numFmt numFmtId="164" formatCode="0.0000"/>
    <numFmt numFmtId="165" formatCode="#,##0.0000"/>
    <numFmt numFmtId="166" formatCode="_-* #,##0.0000_-;\-* #,##0.0000_-;_-* &quot;-&quot;_-;_-@_-"/>
    <numFmt numFmtId="167" formatCode="_-* #,##0.0000_-;\-* #,##0.0000_-;_-* &quot;-&quot;????_-;_-@_-"/>
    <numFmt numFmtId="168" formatCode="_-* #,##0.0000000_-;\-* #,##0.0000000_-;_-* &quot;-&quot;_-;_-@_-"/>
  </numFmts>
  <fonts count="6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Arial"/>
      <family val="2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28"/>
      <color theme="1" tint="0.34998626667073579"/>
      <name val="Calibri"/>
      <family val="2"/>
      <scheme val="minor"/>
    </font>
    <font>
      <sz val="14"/>
      <color theme="1"/>
      <name val="Arial"/>
      <family val="2"/>
    </font>
    <font>
      <sz val="14"/>
      <color rgb="FF0000FF"/>
      <name val="Calibri"/>
      <family val="2"/>
      <scheme val="minor"/>
    </font>
    <font>
      <sz val="14"/>
      <color rgb="FFFF0000"/>
      <name val="Calibri"/>
      <family val="2"/>
      <scheme val="minor"/>
    </font>
    <font>
      <sz val="12"/>
      <color theme="1"/>
      <name val="Arial"/>
      <family val="2"/>
    </font>
    <font>
      <b/>
      <sz val="12"/>
      <color rgb="FF0000FF"/>
      <name val="Arial"/>
      <family val="2"/>
    </font>
    <font>
      <sz val="1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b/>
      <i/>
      <sz val="22"/>
      <color theme="1"/>
      <name val="Calibri"/>
      <family val="2"/>
      <scheme val="minor"/>
    </font>
    <font>
      <sz val="12"/>
      <name val="Arial"/>
      <family val="2"/>
    </font>
    <font>
      <sz val="12"/>
      <color rgb="FFFF0000"/>
      <name val="Arial"/>
      <family val="2"/>
    </font>
    <font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sz val="10"/>
      <color rgb="FF0000FF"/>
      <name val="Arial"/>
      <family val="2"/>
    </font>
    <font>
      <sz val="26"/>
      <color theme="1"/>
      <name val="Calibri"/>
      <family val="2"/>
      <scheme val="minor"/>
    </font>
    <font>
      <sz val="26"/>
      <color theme="0" tint="-0.14999847407452621"/>
      <name val="Calibri"/>
      <family val="2"/>
      <scheme val="minor"/>
    </font>
    <font>
      <b/>
      <sz val="26"/>
      <color theme="1"/>
      <name val="Trebuchet MS"/>
      <family val="2"/>
    </font>
    <font>
      <sz val="11"/>
      <color theme="1"/>
      <name val="Trebuchet MS"/>
      <family val="2"/>
    </font>
    <font>
      <b/>
      <sz val="11"/>
      <color theme="1"/>
      <name val="Trebuchet MS"/>
      <family val="2"/>
    </font>
    <font>
      <sz val="12"/>
      <color theme="1"/>
      <name val="Trebuchet MS"/>
      <family val="2"/>
    </font>
    <font>
      <sz val="14"/>
      <color theme="1"/>
      <name val="Trebuchet MS"/>
      <family val="2"/>
    </font>
    <font>
      <sz val="16"/>
      <color theme="1"/>
      <name val="Trebuchet MS"/>
      <family val="2"/>
    </font>
    <font>
      <b/>
      <sz val="20"/>
      <color theme="0"/>
      <name val="Trebuchet MS"/>
      <family val="2"/>
    </font>
    <font>
      <b/>
      <sz val="16"/>
      <color theme="1"/>
      <name val="Trebuchet MS"/>
      <family val="2"/>
    </font>
    <font>
      <b/>
      <sz val="12"/>
      <color theme="1"/>
      <name val="Trebuchet MS"/>
      <family val="2"/>
    </font>
    <font>
      <b/>
      <sz val="12"/>
      <color theme="0" tint="-4.9989318521683403E-2"/>
      <name val="Trebuchet MS"/>
      <family val="2"/>
    </font>
    <font>
      <sz val="12"/>
      <color theme="0" tint="-4.9989318521683403E-2"/>
      <name val="Trebuchet MS"/>
      <family val="2"/>
    </font>
    <font>
      <sz val="12"/>
      <name val="Trebuchet MS"/>
      <family val="2"/>
    </font>
    <font>
      <sz val="14"/>
      <color rgb="FF000000"/>
      <name val="Trebuchet MS"/>
      <family val="2"/>
    </font>
    <font>
      <sz val="14"/>
      <color rgb="FFFF0000"/>
      <name val="Trebuchet MS"/>
      <family val="2"/>
    </font>
    <font>
      <sz val="14"/>
      <color rgb="FF0000FF"/>
      <name val="Trebuchet MS"/>
      <family val="2"/>
    </font>
    <font>
      <sz val="22"/>
      <color theme="0"/>
      <name val="Calibri"/>
      <family val="2"/>
      <scheme val="minor"/>
    </font>
    <font>
      <sz val="16"/>
      <color theme="0"/>
      <name val="Trebuchet MS"/>
      <family val="2"/>
    </font>
    <font>
      <b/>
      <sz val="11"/>
      <color theme="0"/>
      <name val="Trebuchet MS"/>
      <family val="2"/>
    </font>
    <font>
      <b/>
      <sz val="11"/>
      <color rgb="FFFF0000"/>
      <name val="Trebuchet MS"/>
      <family val="2"/>
    </font>
    <font>
      <b/>
      <sz val="10"/>
      <color rgb="FFFF0000"/>
      <name val="Trebuchet MS"/>
      <family val="2"/>
    </font>
    <font>
      <b/>
      <sz val="20"/>
      <color theme="1"/>
      <name val="Calibri"/>
      <family val="2"/>
      <scheme val="minor"/>
    </font>
    <font>
      <sz val="11"/>
      <color theme="5"/>
      <name val="Trebuchet MS"/>
      <family val="2"/>
    </font>
    <font>
      <sz val="12"/>
      <color theme="0"/>
      <name val="Trebuchet MS"/>
      <family val="2"/>
    </font>
    <font>
      <b/>
      <sz val="12"/>
      <color theme="0"/>
      <name val="Trebuchet MS"/>
      <family val="2"/>
    </font>
    <font>
      <b/>
      <sz val="14"/>
      <color theme="0"/>
      <name val="Trebuchet MS"/>
      <family val="2"/>
    </font>
    <font>
      <sz val="11"/>
      <color rgb="FFFF0000"/>
      <name val="Trebuchet MS"/>
      <family val="2"/>
    </font>
    <font>
      <sz val="10"/>
      <color theme="1"/>
      <name val="Trebuchet MS"/>
      <family val="2"/>
    </font>
    <font>
      <b/>
      <sz val="10"/>
      <color theme="1"/>
      <name val="Trebuchet MS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FF0000"/>
      <name val="Trebuchet MS"/>
      <family val="2"/>
    </font>
    <font>
      <sz val="14"/>
      <name val="Trebuchet MS"/>
      <family val="2"/>
    </font>
    <font>
      <sz val="14"/>
      <color theme="9" tint="-0.249977111117893"/>
      <name val="Calibri"/>
      <family val="2"/>
      <scheme val="minor"/>
    </font>
    <font>
      <b/>
      <sz val="28"/>
      <color theme="0"/>
      <name val="Calibri"/>
      <family val="2"/>
      <scheme val="minor"/>
    </font>
    <font>
      <sz val="12"/>
      <color theme="9" tint="-0.249977111117893"/>
      <name val="Arial"/>
      <family val="2"/>
    </font>
    <font>
      <sz val="8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theme="9" tint="-0.249977111117893"/>
        <bgColor indexed="64"/>
      </patternFill>
    </fill>
  </fills>
  <borders count="14">
    <border>
      <left/>
      <right/>
      <top/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42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4" fillId="0" borderId="0"/>
    <xf numFmtId="41" fontId="1" fillId="0" borderId="0" applyFont="0" applyFill="0" applyBorder="0" applyAlignment="0" applyProtection="0"/>
  </cellStyleXfs>
  <cellXfs count="160">
    <xf numFmtId="0" fontId="0" fillId="0" borderId="0" xfId="0"/>
    <xf numFmtId="0" fontId="5" fillId="0" borderId="0" xfId="0" applyFont="1"/>
    <xf numFmtId="0" fontId="6" fillId="0" borderId="0" xfId="0" applyFont="1"/>
    <xf numFmtId="0" fontId="6" fillId="2" borderId="0" xfId="0" applyFont="1" applyFill="1"/>
    <xf numFmtId="0" fontId="11" fillId="0" borderId="0" xfId="0" applyFont="1" applyAlignment="1">
      <alignment vertical="center" wrapText="1"/>
    </xf>
    <xf numFmtId="0" fontId="5" fillId="0" borderId="0" xfId="0" applyFont="1" applyBorder="1"/>
    <xf numFmtId="0" fontId="2" fillId="0" borderId="2" xfId="0" applyFont="1" applyBorder="1" applyAlignment="1">
      <alignment horizontal="center" vertical="center"/>
    </xf>
    <xf numFmtId="0" fontId="12" fillId="3" borderId="0" xfId="0" applyFont="1" applyFill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/>
    <xf numFmtId="0" fontId="5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7" fillId="5" borderId="0" xfId="0" applyFont="1" applyFill="1" applyAlignment="1">
      <alignment horizontal="center"/>
    </xf>
    <xf numFmtId="0" fontId="16" fillId="5" borderId="0" xfId="0" applyFont="1" applyFill="1" applyAlignment="1">
      <alignment horizontal="center" vertical="center"/>
    </xf>
    <xf numFmtId="164" fontId="7" fillId="0" borderId="3" xfId="0" applyNumberFormat="1" applyFont="1" applyBorder="1" applyAlignment="1">
      <alignment horizontal="center" vertical="center"/>
    </xf>
    <xf numFmtId="0" fontId="13" fillId="3" borderId="0" xfId="0" applyFont="1" applyFill="1"/>
    <xf numFmtId="0" fontId="21" fillId="0" borderId="0" xfId="0" applyFont="1" applyAlignment="1">
      <alignment vertical="center"/>
    </xf>
    <xf numFmtId="0" fontId="22" fillId="0" borderId="0" xfId="0" applyFont="1"/>
    <xf numFmtId="0" fontId="23" fillId="0" borderId="0" xfId="0" applyFont="1" applyAlignment="1">
      <alignment vertical="center"/>
    </xf>
    <xf numFmtId="0" fontId="2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2" borderId="0" xfId="0" applyFont="1" applyFill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27" fillId="0" borderId="0" xfId="0" applyFont="1"/>
    <xf numFmtId="0" fontId="28" fillId="4" borderId="5" xfId="0" applyFont="1" applyFill="1" applyBorder="1" applyAlignment="1">
      <alignment horizontal="center" vertical="top" wrapText="1"/>
    </xf>
    <xf numFmtId="0" fontId="27" fillId="4" borderId="5" xfId="0" applyFont="1" applyFill="1" applyBorder="1" applyAlignment="1">
      <alignment horizontal="center" vertical="top" wrapText="1"/>
    </xf>
    <xf numFmtId="0" fontId="27" fillId="0" borderId="5" xfId="0" applyFont="1" applyBorder="1" applyAlignment="1">
      <alignment horizontal="center"/>
    </xf>
    <xf numFmtId="0" fontId="28" fillId="6" borderId="5" xfId="0" applyFont="1" applyFill="1" applyBorder="1" applyAlignment="1">
      <alignment horizontal="center" vertical="top" wrapText="1"/>
    </xf>
    <xf numFmtId="10" fontId="31" fillId="0" borderId="5" xfId="0" applyNumberFormat="1" applyFont="1" applyBorder="1" applyAlignment="1">
      <alignment horizontal="center"/>
    </xf>
    <xf numFmtId="9" fontId="31" fillId="0" borderId="5" xfId="0" applyNumberFormat="1" applyFont="1" applyBorder="1" applyAlignment="1">
      <alignment horizontal="center"/>
    </xf>
    <xf numFmtId="10" fontId="31" fillId="7" borderId="5" xfId="0" applyNumberFormat="1" applyFont="1" applyFill="1" applyBorder="1" applyAlignment="1">
      <alignment horizontal="center"/>
    </xf>
    <xf numFmtId="9" fontId="31" fillId="7" borderId="5" xfId="0" applyNumberFormat="1" applyFont="1" applyFill="1" applyBorder="1" applyAlignment="1">
      <alignment horizontal="center"/>
    </xf>
    <xf numFmtId="0" fontId="31" fillId="0" borderId="5" xfId="0" applyFont="1" applyBorder="1" applyAlignment="1">
      <alignment horizontal="center"/>
    </xf>
    <xf numFmtId="0" fontId="31" fillId="0" borderId="0" xfId="3" applyFont="1" applyAlignment="1">
      <alignment horizontal="center"/>
    </xf>
    <xf numFmtId="9" fontId="31" fillId="0" borderId="0" xfId="3" applyNumberFormat="1" applyFont="1" applyAlignment="1">
      <alignment horizontal="center"/>
    </xf>
    <xf numFmtId="0" fontId="29" fillId="0" borderId="0" xfId="3" applyFont="1"/>
    <xf numFmtId="0" fontId="34" fillId="0" borderId="6" xfId="3" applyFont="1" applyBorder="1" applyAlignment="1">
      <alignment horizontal="justify" vertical="top" wrapText="1"/>
    </xf>
    <xf numFmtId="0" fontId="34" fillId="0" borderId="7" xfId="3" applyFont="1" applyBorder="1" applyAlignment="1">
      <alignment horizontal="center" vertical="top" wrapText="1"/>
    </xf>
    <xf numFmtId="0" fontId="35" fillId="5" borderId="8" xfId="3" applyFont="1" applyFill="1" applyBorder="1" applyAlignment="1">
      <alignment horizontal="justify" vertical="center" wrapText="1"/>
    </xf>
    <xf numFmtId="9" fontId="29" fillId="0" borderId="9" xfId="3" applyNumberFormat="1" applyFont="1" applyBorder="1" applyAlignment="1">
      <alignment horizontal="center" vertical="center" wrapText="1"/>
    </xf>
    <xf numFmtId="0" fontId="36" fillId="5" borderId="9" xfId="3" applyFont="1" applyFill="1" applyBorder="1" applyAlignment="1">
      <alignment horizontal="center" vertical="center" wrapText="1"/>
    </xf>
    <xf numFmtId="0" fontId="29" fillId="0" borderId="8" xfId="3" applyFont="1" applyBorder="1" applyAlignment="1">
      <alignment horizontal="justify" vertical="center" wrapText="1"/>
    </xf>
    <xf numFmtId="0" fontId="29" fillId="0" borderId="9" xfId="3" applyFont="1" applyBorder="1" applyAlignment="1">
      <alignment horizontal="center" vertical="center" wrapText="1"/>
    </xf>
    <xf numFmtId="0" fontId="37" fillId="0" borderId="8" xfId="3" applyFont="1" applyBorder="1" applyAlignment="1">
      <alignment horizontal="justify" vertical="center" wrapText="1"/>
    </xf>
    <xf numFmtId="9" fontId="34" fillId="0" borderId="9" xfId="3" applyNumberFormat="1" applyFont="1" applyBorder="1" applyAlignment="1">
      <alignment horizontal="center" vertical="center" wrapText="1"/>
    </xf>
    <xf numFmtId="0" fontId="35" fillId="5" borderId="9" xfId="3" applyFont="1" applyFill="1" applyBorder="1" applyAlignment="1">
      <alignment horizontal="center" vertical="center" wrapText="1"/>
    </xf>
    <xf numFmtId="0" fontId="34" fillId="0" borderId="6" xfId="3" applyFont="1" applyBorder="1" applyAlignment="1">
      <alignment horizontal="justify" vertical="center" wrapText="1"/>
    </xf>
    <xf numFmtId="0" fontId="34" fillId="0" borderId="10" xfId="3" applyFont="1" applyBorder="1" applyAlignment="1">
      <alignment horizontal="center" vertical="center" wrapText="1"/>
    </xf>
    <xf numFmtId="0" fontId="34" fillId="0" borderId="7" xfId="3" applyFont="1" applyBorder="1" applyAlignment="1">
      <alignment horizontal="center" vertical="center" wrapText="1"/>
    </xf>
    <xf numFmtId="0" fontId="34" fillId="0" borderId="11" xfId="3" applyFont="1" applyBorder="1" applyAlignment="1">
      <alignment horizontal="justify" vertical="center" wrapText="1"/>
    </xf>
    <xf numFmtId="0" fontId="29" fillId="0" borderId="0" xfId="3" applyFont="1" applyAlignment="1">
      <alignment horizontal="center" vertical="center" wrapText="1"/>
    </xf>
    <xf numFmtId="0" fontId="29" fillId="0" borderId="12" xfId="3" applyFont="1" applyBorder="1" applyAlignment="1">
      <alignment horizontal="center" vertical="center" wrapText="1"/>
    </xf>
    <xf numFmtId="0" fontId="29" fillId="0" borderId="11" xfId="3" applyFont="1" applyBorder="1" applyAlignment="1">
      <alignment horizontal="left" vertical="center" wrapText="1" indent="4"/>
    </xf>
    <xf numFmtId="9" fontId="29" fillId="2" borderId="0" xfId="3" applyNumberFormat="1" applyFont="1" applyFill="1" applyAlignment="1">
      <alignment horizontal="center" vertical="center" wrapText="1"/>
    </xf>
    <xf numFmtId="9" fontId="29" fillId="2" borderId="12" xfId="3" applyNumberFormat="1" applyFont="1" applyFill="1" applyBorder="1" applyAlignment="1">
      <alignment horizontal="center" vertical="center" wrapText="1"/>
    </xf>
    <xf numFmtId="9" fontId="29" fillId="0" borderId="0" xfId="3" applyNumberFormat="1" applyFont="1" applyAlignment="1">
      <alignment horizontal="center" vertical="center" wrapText="1"/>
    </xf>
    <xf numFmtId="9" fontId="29" fillId="0" borderId="12" xfId="3" applyNumberFormat="1" applyFont="1" applyBorder="1" applyAlignment="1">
      <alignment horizontal="center" vertical="center" wrapText="1"/>
    </xf>
    <xf numFmtId="0" fontId="29" fillId="0" borderId="8" xfId="3" applyFont="1" applyBorder="1" applyAlignment="1">
      <alignment horizontal="left" vertical="center" wrapText="1" indent="4"/>
    </xf>
    <xf numFmtId="9" fontId="29" fillId="0" borderId="13" xfId="3" applyNumberFormat="1" applyFont="1" applyBorder="1" applyAlignment="1">
      <alignment horizontal="center" vertical="center" wrapText="1"/>
    </xf>
    <xf numFmtId="0" fontId="29" fillId="0" borderId="13" xfId="3" applyFont="1" applyBorder="1" applyAlignment="1">
      <alignment horizontal="center" vertical="center" wrapText="1"/>
    </xf>
    <xf numFmtId="9" fontId="29" fillId="2" borderId="10" xfId="3" applyNumberFormat="1" applyFont="1" applyFill="1" applyBorder="1" applyAlignment="1">
      <alignment horizontal="center" vertical="center" wrapText="1"/>
    </xf>
    <xf numFmtId="9" fontId="29" fillId="2" borderId="7" xfId="3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38" fillId="0" borderId="4" xfId="0" applyFont="1" applyBorder="1" applyAlignment="1">
      <alignment horizontal="center" vertical="center" wrapText="1"/>
    </xf>
    <xf numFmtId="0" fontId="38" fillId="4" borderId="4" xfId="0" applyFont="1" applyFill="1" applyBorder="1" applyAlignment="1">
      <alignment horizontal="center" vertical="center" wrapText="1"/>
    </xf>
    <xf numFmtId="0" fontId="39" fillId="0" borderId="4" xfId="0" applyFont="1" applyBorder="1" applyAlignment="1">
      <alignment horizontal="center" vertical="center" wrapText="1"/>
    </xf>
    <xf numFmtId="0" fontId="30" fillId="0" borderId="0" xfId="0" applyFont="1"/>
    <xf numFmtId="0" fontId="40" fillId="0" borderId="4" xfId="0" applyFont="1" applyBorder="1" applyAlignment="1">
      <alignment horizontal="center" vertical="center" wrapText="1"/>
    </xf>
    <xf numFmtId="164" fontId="39" fillId="0" borderId="4" xfId="0" applyNumberFormat="1" applyFont="1" applyBorder="1" applyAlignment="1">
      <alignment horizontal="center" vertical="center" wrapText="1"/>
    </xf>
    <xf numFmtId="0" fontId="30" fillId="0" borderId="0" xfId="0" applyFont="1" applyAlignment="1">
      <alignment horizontal="center"/>
    </xf>
    <xf numFmtId="164" fontId="30" fillId="0" borderId="0" xfId="0" applyNumberFormat="1" applyFont="1" applyAlignment="1">
      <alignment horizontal="center"/>
    </xf>
    <xf numFmtId="0" fontId="39" fillId="6" borderId="4" xfId="0" applyFont="1" applyFill="1" applyBorder="1" applyAlignment="1">
      <alignment horizontal="center" vertical="center" wrapText="1"/>
    </xf>
    <xf numFmtId="0" fontId="13" fillId="0" borderId="1" xfId="0" applyFont="1" applyBorder="1"/>
    <xf numFmtId="0" fontId="12" fillId="0" borderId="1" xfId="0" applyFont="1" applyBorder="1"/>
    <xf numFmtId="164" fontId="41" fillId="8" borderId="3" xfId="0" applyNumberFormat="1" applyFont="1" applyFill="1" applyBorder="1" applyAlignment="1">
      <alignment horizontal="center" vertical="center"/>
    </xf>
    <xf numFmtId="10" fontId="42" fillId="8" borderId="5" xfId="0" applyNumberFormat="1" applyFont="1" applyFill="1" applyBorder="1" applyAlignment="1">
      <alignment horizontal="center"/>
    </xf>
    <xf numFmtId="0" fontId="43" fillId="8" borderId="5" xfId="0" applyFont="1" applyFill="1" applyBorder="1" applyAlignment="1">
      <alignment horizontal="center" vertical="top" wrapText="1"/>
    </xf>
    <xf numFmtId="0" fontId="28" fillId="2" borderId="0" xfId="0" applyFont="1" applyFill="1"/>
    <xf numFmtId="0" fontId="44" fillId="0" borderId="0" xfId="0" applyFont="1"/>
    <xf numFmtId="0" fontId="45" fillId="0" borderId="0" xfId="0" applyFont="1"/>
    <xf numFmtId="42" fontId="46" fillId="0" borderId="0" xfId="1" applyFont="1"/>
    <xf numFmtId="0" fontId="47" fillId="4" borderId="5" xfId="0" applyFont="1" applyFill="1" applyBorder="1" applyAlignment="1">
      <alignment horizontal="center" vertical="top" wrapText="1"/>
    </xf>
    <xf numFmtId="0" fontId="0" fillId="0" borderId="0" xfId="0" pivotButton="1"/>
    <xf numFmtId="0" fontId="0" fillId="0" borderId="0" xfId="0" applyNumberFormat="1"/>
    <xf numFmtId="0" fontId="49" fillId="5" borderId="11" xfId="3" applyFont="1" applyFill="1" applyBorder="1" applyAlignment="1">
      <alignment horizontal="justify" vertical="center" wrapText="1"/>
    </xf>
    <xf numFmtId="0" fontId="49" fillId="5" borderId="0" xfId="3" applyFont="1" applyFill="1" applyAlignment="1">
      <alignment horizontal="center" vertical="center" wrapText="1"/>
    </xf>
    <xf numFmtId="0" fontId="48" fillId="5" borderId="0" xfId="3" applyFont="1" applyFill="1" applyAlignment="1">
      <alignment horizontal="center" vertical="center" wrapText="1"/>
    </xf>
    <xf numFmtId="0" fontId="48" fillId="5" borderId="11" xfId="3" applyFont="1" applyFill="1" applyBorder="1" applyAlignment="1">
      <alignment horizontal="left" vertical="center" wrapText="1" indent="4"/>
    </xf>
    <xf numFmtId="0" fontId="49" fillId="5" borderId="6" xfId="3" applyFont="1" applyFill="1" applyBorder="1" applyAlignment="1">
      <alignment horizontal="justify" vertical="center" wrapText="1"/>
    </xf>
    <xf numFmtId="0" fontId="48" fillId="5" borderId="10" xfId="3" applyFont="1" applyFill="1" applyBorder="1" applyAlignment="1">
      <alignment horizontal="center" vertical="center" wrapText="1"/>
    </xf>
    <xf numFmtId="0" fontId="51" fillId="0" borderId="0" xfId="0" applyFont="1"/>
    <xf numFmtId="0" fontId="28" fillId="0" borderId="0" xfId="0" applyFont="1"/>
    <xf numFmtId="0" fontId="52" fillId="0" borderId="0" xfId="0" applyFont="1"/>
    <xf numFmtId="0" fontId="53" fillId="0" borderId="0" xfId="0" applyFont="1"/>
    <xf numFmtId="0" fontId="54" fillId="0" borderId="6" xfId="0" applyFont="1" applyBorder="1" applyAlignment="1">
      <alignment vertical="center"/>
    </xf>
    <xf numFmtId="0" fontId="54" fillId="0" borderId="7" xfId="0" applyFont="1" applyBorder="1" applyAlignment="1">
      <alignment vertical="center"/>
    </xf>
    <xf numFmtId="0" fontId="55" fillId="0" borderId="8" xfId="0" applyFont="1" applyBorder="1" applyAlignment="1">
      <alignment vertical="center"/>
    </xf>
    <xf numFmtId="0" fontId="56" fillId="0" borderId="9" xfId="0" applyFont="1" applyBorder="1" applyAlignment="1">
      <alignment vertical="center"/>
    </xf>
    <xf numFmtId="9" fontId="55" fillId="0" borderId="9" xfId="0" applyNumberFormat="1" applyFont="1" applyBorder="1" applyAlignment="1">
      <alignment horizontal="right" vertical="center"/>
    </xf>
    <xf numFmtId="0" fontId="4" fillId="0" borderId="9" xfId="0" applyFont="1" applyBorder="1" applyAlignment="1">
      <alignment vertical="center"/>
    </xf>
    <xf numFmtId="0" fontId="55" fillId="0" borderId="9" xfId="0" applyFont="1" applyBorder="1" applyAlignment="1">
      <alignment vertical="center"/>
    </xf>
    <xf numFmtId="0" fontId="55" fillId="0" borderId="9" xfId="0" applyFont="1" applyBorder="1" applyAlignment="1">
      <alignment horizontal="right" vertical="center"/>
    </xf>
    <xf numFmtId="0" fontId="42" fillId="10" borderId="0" xfId="3" applyFont="1" applyFill="1"/>
    <xf numFmtId="0" fontId="29" fillId="0" borderId="0" xfId="3" applyFont="1" applyAlignment="1"/>
    <xf numFmtId="0" fontId="57" fillId="0" borderId="0" xfId="0" applyFont="1"/>
    <xf numFmtId="10" fontId="31" fillId="0" borderId="5" xfId="0" applyNumberFormat="1" applyFont="1" applyFill="1" applyBorder="1" applyAlignment="1">
      <alignment horizontal="center"/>
    </xf>
    <xf numFmtId="9" fontId="31" fillId="0" borderId="5" xfId="0" applyNumberFormat="1" applyFont="1" applyFill="1" applyBorder="1" applyAlignment="1">
      <alignment horizontal="center"/>
    </xf>
    <xf numFmtId="9" fontId="42" fillId="8" borderId="5" xfId="0" applyNumberFormat="1" applyFont="1" applyFill="1" applyBorder="1" applyAlignment="1">
      <alignment horizontal="center"/>
    </xf>
    <xf numFmtId="0" fontId="40" fillId="2" borderId="4" xfId="0" applyFont="1" applyFill="1" applyBorder="1" applyAlignment="1">
      <alignment horizontal="center" vertical="center" wrapText="1"/>
    </xf>
    <xf numFmtId="0" fontId="39" fillId="2" borderId="4" xfId="0" applyFont="1" applyFill="1" applyBorder="1" applyAlignment="1">
      <alignment horizontal="center" vertical="center" wrapText="1"/>
    </xf>
    <xf numFmtId="0" fontId="30" fillId="2" borderId="0" xfId="0" applyFont="1" applyFill="1" applyAlignment="1">
      <alignment horizontal="center"/>
    </xf>
    <xf numFmtId="165" fontId="0" fillId="0" borderId="0" xfId="0" applyNumberFormat="1" applyAlignment="1">
      <alignment horizontal="left"/>
    </xf>
    <xf numFmtId="42" fontId="29" fillId="0" borderId="0" xfId="1" applyFont="1"/>
    <xf numFmtId="9" fontId="29" fillId="0" borderId="0" xfId="3" applyNumberFormat="1" applyFont="1"/>
    <xf numFmtId="42" fontId="29" fillId="0" borderId="0" xfId="3" applyNumberFormat="1" applyFont="1"/>
    <xf numFmtId="0" fontId="58" fillId="0" borderId="4" xfId="0" applyFont="1" applyBorder="1" applyAlignment="1">
      <alignment horizontal="center" vertical="center" wrapText="1"/>
    </xf>
    <xf numFmtId="0" fontId="58" fillId="2" borderId="4" xfId="0" applyFont="1" applyFill="1" applyBorder="1" applyAlignment="1">
      <alignment horizontal="center" vertical="center" wrapText="1"/>
    </xf>
    <xf numFmtId="164" fontId="58" fillId="0" borderId="4" xfId="0" applyNumberFormat="1" applyFont="1" applyBorder="1" applyAlignment="1">
      <alignment horizontal="center" vertical="center" wrapText="1"/>
    </xf>
    <xf numFmtId="42" fontId="24" fillId="2" borderId="0" xfId="1" applyFont="1" applyFill="1" applyAlignment="1">
      <alignment horizontal="center" vertical="center"/>
    </xf>
    <xf numFmtId="0" fontId="16" fillId="5" borderId="0" xfId="0" applyFont="1" applyFill="1" applyAlignment="1">
      <alignment horizontal="center" vertical="center"/>
    </xf>
    <xf numFmtId="10" fontId="24" fillId="2" borderId="0" xfId="2" applyNumberFormat="1" applyFont="1" applyFill="1" applyAlignment="1">
      <alignment horizontal="center" vertical="center"/>
    </xf>
    <xf numFmtId="0" fontId="17" fillId="5" borderId="0" xfId="0" applyFont="1" applyFill="1" applyAlignment="1">
      <alignment horizontal="center" vertical="center"/>
    </xf>
    <xf numFmtId="0" fontId="24" fillId="2" borderId="0" xfId="0" applyFont="1" applyFill="1" applyAlignment="1">
      <alignment horizontal="left" vertical="center"/>
    </xf>
    <xf numFmtId="0" fontId="59" fillId="3" borderId="0" xfId="0" applyFont="1" applyFill="1"/>
    <xf numFmtId="0" fontId="59" fillId="0" borderId="0" xfId="0" applyFont="1" applyFill="1"/>
    <xf numFmtId="164" fontId="2" fillId="0" borderId="2" xfId="0" applyNumberFormat="1" applyFont="1" applyBorder="1" applyAlignment="1">
      <alignment horizontal="center" vertical="center"/>
    </xf>
    <xf numFmtId="166" fontId="5" fillId="0" borderId="0" xfId="4" applyNumberFormat="1" applyFont="1"/>
    <xf numFmtId="166" fontId="5" fillId="0" borderId="1" xfId="4" applyNumberFormat="1" applyFont="1" applyBorder="1" applyAlignment="1">
      <alignment horizontal="center" vertical="center"/>
    </xf>
    <xf numFmtId="167" fontId="2" fillId="0" borderId="1" xfId="0" applyNumberFormat="1" applyFont="1" applyBorder="1" applyAlignment="1">
      <alignment horizontal="center" vertical="center"/>
    </xf>
    <xf numFmtId="0" fontId="13" fillId="0" borderId="0" xfId="0" applyFont="1" applyFill="1"/>
    <xf numFmtId="0" fontId="62" fillId="0" borderId="1" xfId="0" applyFont="1" applyBorder="1"/>
    <xf numFmtId="164" fontId="5" fillId="0" borderId="0" xfId="0" applyNumberFormat="1" applyFont="1"/>
    <xf numFmtId="168" fontId="30" fillId="0" borderId="0" xfId="4" applyNumberFormat="1" applyFont="1"/>
    <xf numFmtId="168" fontId="30" fillId="0" borderId="0" xfId="4" applyNumberFormat="1" applyFont="1" applyAlignment="1">
      <alignment horizontal="center"/>
    </xf>
    <xf numFmtId="0" fontId="17" fillId="5" borderId="0" xfId="0" applyFont="1" applyFill="1" applyAlignment="1">
      <alignment horizontal="left" vertical="center"/>
    </xf>
    <xf numFmtId="0" fontId="16" fillId="5" borderId="0" xfId="0" applyFont="1" applyFill="1" applyAlignment="1">
      <alignment horizontal="left" vertical="center"/>
    </xf>
    <xf numFmtId="10" fontId="24" fillId="2" borderId="0" xfId="2" applyNumberFormat="1" applyFont="1" applyFill="1" applyAlignment="1">
      <alignment horizontal="left" vertical="center"/>
    </xf>
    <xf numFmtId="10" fontId="5" fillId="0" borderId="0" xfId="2" applyNumberFormat="1" applyFont="1"/>
    <xf numFmtId="0" fontId="3" fillId="2" borderId="0" xfId="0" applyFont="1" applyFill="1" applyAlignment="1">
      <alignment horizontal="center" vertical="center"/>
    </xf>
    <xf numFmtId="42" fontId="24" fillId="2" borderId="0" xfId="1" applyFont="1" applyFill="1" applyAlignment="1">
      <alignment horizontal="center" vertical="center"/>
    </xf>
    <xf numFmtId="0" fontId="16" fillId="5" borderId="0" xfId="0" applyFont="1" applyFill="1" applyAlignment="1">
      <alignment horizontal="center" vertical="center"/>
    </xf>
    <xf numFmtId="42" fontId="3" fillId="2" borderId="0" xfId="1" applyFont="1" applyFill="1" applyAlignment="1">
      <alignment horizontal="center" vertical="center"/>
    </xf>
    <xf numFmtId="10" fontId="24" fillId="2" borderId="0" xfId="2" applyNumberFormat="1" applyFont="1" applyFill="1" applyAlignment="1">
      <alignment horizontal="center" vertical="center"/>
    </xf>
    <xf numFmtId="0" fontId="17" fillId="5" borderId="0" xfId="0" applyFont="1" applyFill="1" applyAlignment="1">
      <alignment horizontal="center" vertical="center"/>
    </xf>
    <xf numFmtId="0" fontId="10" fillId="4" borderId="0" xfId="0" applyFont="1" applyFill="1" applyAlignment="1">
      <alignment horizontal="center"/>
    </xf>
    <xf numFmtId="0" fontId="18" fillId="4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24" fillId="2" borderId="0" xfId="0" applyFont="1" applyFill="1" applyAlignment="1">
      <alignment horizontal="left" vertical="center"/>
    </xf>
    <xf numFmtId="0" fontId="10" fillId="6" borderId="0" xfId="0" applyFont="1" applyFill="1" applyAlignment="1">
      <alignment horizontal="center"/>
    </xf>
    <xf numFmtId="0" fontId="60" fillId="11" borderId="0" xfId="0" applyFont="1" applyFill="1" applyAlignment="1">
      <alignment horizontal="center"/>
    </xf>
    <xf numFmtId="0" fontId="30" fillId="4" borderId="0" xfId="0" applyFont="1" applyFill="1" applyAlignment="1">
      <alignment horizontal="center"/>
    </xf>
    <xf numFmtId="0" fontId="30" fillId="6" borderId="0" xfId="0" applyFont="1" applyFill="1" applyAlignment="1">
      <alignment horizontal="center"/>
    </xf>
    <xf numFmtId="0" fontId="26" fillId="4" borderId="0" xfId="0" applyFont="1" applyFill="1" applyAlignment="1">
      <alignment horizontal="center" vertical="center"/>
    </xf>
    <xf numFmtId="0" fontId="26" fillId="6" borderId="0" xfId="0" applyFont="1" applyFill="1" applyAlignment="1">
      <alignment horizontal="center" vertical="center"/>
    </xf>
    <xf numFmtId="0" fontId="32" fillId="5" borderId="0" xfId="3" applyFont="1" applyFill="1" applyAlignment="1">
      <alignment horizontal="center"/>
    </xf>
    <xf numFmtId="0" fontId="33" fillId="2" borderId="0" xfId="3" applyFont="1" applyFill="1" applyAlignment="1">
      <alignment horizontal="center"/>
    </xf>
    <xf numFmtId="0" fontId="50" fillId="9" borderId="0" xfId="3" applyFont="1" applyFill="1" applyAlignment="1">
      <alignment horizontal="center"/>
    </xf>
  </cellXfs>
  <cellStyles count="5">
    <cellStyle name="Millares [0]" xfId="4" builtinId="6"/>
    <cellStyle name="Moneda [0]" xfId="1" builtinId="7"/>
    <cellStyle name="Normal" xfId="0" builtinId="0"/>
    <cellStyle name="Normal 2" xfId="3" xr:uid="{10BC9BC5-5431-4C03-9366-26D33718E83E}"/>
    <cellStyle name="Porcentaje" xfId="2" builtinId="5"/>
  </cellStyles>
  <dxfs count="0"/>
  <tableStyles count="0" defaultTableStyle="TableStyleMedium2" defaultPivotStyle="PivotStyleLight16"/>
  <colors>
    <mruColors>
      <color rgb="FF0000FF"/>
      <color rgb="FFFF66FF"/>
      <color rgb="FFFF5050"/>
      <color rgb="FF33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pivotCacheDefinition" Target="pivotCache/pivotCacheDefinition1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1133475</xdr:colOff>
          <xdr:row>32</xdr:row>
          <xdr:rowOff>19050</xdr:rowOff>
        </xdr:from>
        <xdr:to>
          <xdr:col>7</xdr:col>
          <xdr:colOff>676275</xdr:colOff>
          <xdr:row>33</xdr:row>
          <xdr:rowOff>19050</xdr:rowOff>
        </xdr:to>
        <xdr:sp macro="" textlink="">
          <xdr:nvSpPr>
            <xdr:cNvPr id="1056" name="Object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1133475</xdr:colOff>
          <xdr:row>32</xdr:row>
          <xdr:rowOff>19050</xdr:rowOff>
        </xdr:from>
        <xdr:to>
          <xdr:col>7</xdr:col>
          <xdr:colOff>676275</xdr:colOff>
          <xdr:row>33</xdr:row>
          <xdr:rowOff>19050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1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314325</xdr:colOff>
          <xdr:row>30</xdr:row>
          <xdr:rowOff>228600</xdr:rowOff>
        </xdr:from>
        <xdr:to>
          <xdr:col>5</xdr:col>
          <xdr:colOff>1781175</xdr:colOff>
          <xdr:row>34</xdr:row>
          <xdr:rowOff>57150</xdr:rowOff>
        </xdr:to>
        <xdr:sp macro="" textlink="">
          <xdr:nvSpPr>
            <xdr:cNvPr id="108545" name="Object 1" hidden="1">
              <a:extLst>
                <a:ext uri="{63B3BB69-23CF-44E3-9099-C40C66FF867C}">
                  <a14:compatExt spid="_x0000_s108545"/>
                </a:ext>
                <a:ext uri="{FF2B5EF4-FFF2-40B4-BE49-F238E27FC236}">
                  <a16:creationId xmlns:a16="http://schemas.microsoft.com/office/drawing/2014/main" id="{00000000-0008-0000-0200-000001A8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665018</xdr:colOff>
      <xdr:row>40</xdr:row>
      <xdr:rowOff>13233</xdr:rowOff>
    </xdr:from>
    <xdr:to>
      <xdr:col>14</xdr:col>
      <xdr:colOff>1267728</xdr:colOff>
      <xdr:row>53</xdr:row>
      <xdr:rowOff>238616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53600" y="8201269"/>
          <a:ext cx="12032710" cy="34257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Victor Manuel Guevara Castro" refreshedDate="44700.036017245373" createdVersion="6" refreshedVersion="6" minRefreshableVersion="3" recordCount="2258" xr:uid="{DA962F9F-9B72-48C8-BF18-C236C77388EB}">
  <cacheSource type="worksheet">
    <worksheetSource ref="H5:AT2263" sheet="MRConsumo"/>
  </cacheSource>
  <cacheFields count="39">
    <cacheField name="TIPO PAGO" numFmtId="0">
      <sharedItems count="2">
        <s v="SIN LIBRANZA"/>
        <s v="LIBRANZA" u="1"/>
      </sharedItems>
    </cacheField>
    <cacheField name="EA" numFmtId="0">
      <sharedItems containsSemiMixedTypes="0" containsString="0" containsNumber="1" containsInteger="1" minValue="0" maxValue="1"/>
    </cacheField>
    <cacheField name="AP" numFmtId="0">
      <sharedItems containsSemiMixedTypes="0" containsString="0" containsNumber="1" containsInteger="1" minValue="0" maxValue="1"/>
    </cacheField>
    <cacheField name="TC" numFmtId="0">
      <sharedItems containsSemiMixedTypes="0" containsString="0" containsNumber="1" containsInteger="1" minValue="0" maxValue="0"/>
    </cacheField>
    <cacheField name="FE" numFmtId="0">
      <sharedItems containsSemiMixedTypes="0" containsString="0" containsNumber="1" containsInteger="1" minValue="1" maxValue="1"/>
    </cacheField>
    <cacheField name="ESIN" numFmtId="0">
      <sharedItems containsSemiMixedTypes="0" containsString="0" containsNumber="1" containsInteger="1" minValue="0" maxValue="0"/>
    </cacheField>
    <cacheField name="FAMOR" numFmtId="0">
      <sharedItems containsSemiMixedTypes="0" containsString="0" containsNumber="1" containsInteger="1" minValue="0" maxValue="0"/>
    </cacheField>
    <cacheField name="VALCUOTA" numFmtId="0">
      <sharedItems containsSemiMixedTypes="0" containsString="0" containsNumber="1" containsInteger="1" minValue="0" maxValue="1"/>
    </cacheField>
    <cacheField name="VALPRES" numFmtId="0">
      <sharedItems containsSemiMixedTypes="0" containsString="0" containsNumber="1" containsInteger="1" minValue="0" maxValue="1"/>
    </cacheField>
    <cacheField name="OCOOP" numFmtId="0">
      <sharedItems containsSemiMixedTypes="0" containsString="0" containsNumber="1" containsInteger="1" minValue="0" maxValue="0"/>
    </cacheField>
    <cacheField name="FONAHO" numFmtId="0">
      <sharedItems containsSemiMixedTypes="0" containsString="0" containsNumber="1" containsInteger="1" minValue="0" maxValue="0"/>
    </cacheField>
    <cacheField name="COOCDAT" numFmtId="0">
      <sharedItems containsSemiMixedTypes="0" containsString="0" containsNumber="1" containsInteger="1" minValue="0" maxValue="0"/>
    </cacheField>
    <cacheField name="FONDPLAZO" numFmtId="0">
      <sharedItems containsSemiMixedTypes="0" containsString="0" containsNumber="1" containsInteger="1" minValue="0" maxValue="1"/>
    </cacheField>
    <cacheField name="ANTIPRE1" numFmtId="0">
      <sharedItems containsSemiMixedTypes="0" containsString="0" containsNumber="1" containsInteger="1" minValue="0" maxValue="1"/>
    </cacheField>
    <cacheField name="MORA15" numFmtId="0">
      <sharedItems containsSemiMixedTypes="0" containsString="0" containsNumber="1" containsInteger="1" minValue="0" maxValue="1"/>
    </cacheField>
    <cacheField name="MORA1230" numFmtId="0">
      <sharedItems containsSemiMixedTypes="0" containsString="0" containsNumber="1" containsInteger="1" minValue="0" maxValue="1"/>
    </cacheField>
    <cacheField name="MORA1260" numFmtId="0">
      <sharedItems containsSemiMixedTypes="0" containsString="0" containsNumber="1" containsInteger="1" minValue="0" maxValue="1"/>
    </cacheField>
    <cacheField name="MORA2430" numFmtId="0">
      <sharedItems containsSemiMixedTypes="0" containsString="0" containsNumber="1" containsInteger="1" minValue="0" maxValue="1"/>
    </cacheField>
    <cacheField name="MORA2460" numFmtId="0">
      <sharedItems containsSemiMixedTypes="0" containsString="0" containsNumber="1" containsInteger="1" minValue="0" maxValue="1"/>
    </cacheField>
    <cacheField name="SIN MORA" numFmtId="0">
      <sharedItems containsSemiMixedTypes="0" containsString="0" containsNumber="1" containsInteger="1" minValue="0" maxValue="1"/>
    </cacheField>
    <cacheField name="MORTRIM" numFmtId="0">
      <sharedItems containsSemiMixedTypes="0" containsString="0" containsNumber="1" containsInteger="1" minValue="0" maxValue="1"/>
    </cacheField>
    <cacheField name="EA2" numFmtId="0">
      <sharedItems containsSemiMixedTypes="0" containsString="0" containsNumber="1" containsInteger="1" minValue="0" maxValue="1"/>
    </cacheField>
    <cacheField name="AP2" numFmtId="0">
      <sharedItems containsSemiMixedTypes="0" containsString="0" containsNumber="1" containsInteger="1" minValue="0" maxValue="1"/>
    </cacheField>
    <cacheField name="REEST" numFmtId="0">
      <sharedItems containsSemiMixedTypes="0" containsString="0" containsNumber="1" containsInteger="1" minValue="0" maxValue="0"/>
    </cacheField>
    <cacheField name="CUENAHO" numFmtId="0">
      <sharedItems containsSemiMixedTypes="0" containsString="0" containsNumber="1" containsInteger="1" minValue="0" maxValue="0"/>
    </cacheField>
    <cacheField name="CDAT" numFmtId="0">
      <sharedItems containsSemiMixedTypes="0" containsString="0" containsNumber="1" containsInteger="1" minValue="0" maxValue="0"/>
    </cacheField>
    <cacheField name="PER" numFmtId="0">
      <sharedItems containsSemiMixedTypes="0" containsString="0" containsNumber="1" containsInteger="1" minValue="0" maxValue="0"/>
    </cacheField>
    <cacheField name="ENTIDAD 1" numFmtId="0">
      <sharedItems containsSemiMixedTypes="0" containsString="0" containsNumber="1" containsInteger="1" minValue="0" maxValue="0"/>
    </cacheField>
    <cacheField name="SALPRES" numFmtId="0">
      <sharedItems containsSemiMixedTypes="0" containsString="0" containsNumber="1" containsInteger="1" minValue="0" maxValue="1"/>
    </cacheField>
    <cacheField name="ANTIPRE12" numFmtId="0">
      <sharedItems containsSemiMixedTypes="0" containsString="0" containsNumber="1" containsInteger="1" minValue="0" maxValue="1"/>
    </cacheField>
    <cacheField name="ANTIPRE2" numFmtId="0">
      <sharedItems containsSemiMixedTypes="0" containsString="0" containsNumber="1" containsInteger="1" minValue="0" maxValue="1"/>
    </cacheField>
    <cacheField name="VIN2" numFmtId="0">
      <sharedItems containsSemiMixedTypes="0" containsString="0" containsNumber="1" containsInteger="1" minValue="0" maxValue="1"/>
    </cacheField>
    <cacheField name="MORA12302" numFmtId="0">
      <sharedItems containsSemiMixedTypes="0" containsString="0" containsNumber="1" containsInteger="1" minValue="0" maxValue="1"/>
    </cacheField>
    <cacheField name="MORA12602" numFmtId="0">
      <sharedItems containsSemiMixedTypes="0" containsString="0" containsNumber="1" containsInteger="1" minValue="0" maxValue="1"/>
    </cacheField>
    <cacheField name="MORA24302" numFmtId="0">
      <sharedItems containsSemiMixedTypes="0" containsString="0" containsNumber="1" containsInteger="1" minValue="0" maxValue="1"/>
    </cacheField>
    <cacheField name="MORA24602" numFmtId="0">
      <sharedItems containsSemiMixedTypes="0" containsString="0" containsNumber="1" containsInteger="1" minValue="0" maxValue="1"/>
    </cacheField>
    <cacheField name="MORA3615" numFmtId="0">
      <sharedItems containsSemiMixedTypes="0" containsString="0" containsNumber="1" containsInteger="1" minValue="0" maxValue="1"/>
    </cacheField>
    <cacheField name="Z" numFmtId="0">
      <sharedItems containsSemiMixedTypes="0" containsString="0" containsNumber="1" minValue="-5.0472999999999999" maxValue="2.1480999999999999"/>
    </cacheField>
    <cacheField name="Puntaje" numFmtId="0">
      <sharedItems containsSemiMixedTypes="0" containsString="0" containsNumber="1" minValue="1.5068889892001212E-3" maxValue="0.96840648366477577" count="175">
        <n v="0.16109543474900767"/>
        <n v="0.30827419736658196"/>
        <n v="1.469563619496822E-2"/>
        <n v="6.385623783715451E-3"/>
        <n v="3.4723429533357553E-2"/>
        <n v="2.3748520102206697E-2"/>
        <n v="1.0373224075641028E-2"/>
        <n v="4.6521602241530909E-2"/>
        <n v="3.2483506628656733E-2"/>
        <n v="0.21460291788843025"/>
        <n v="1.5263646327934753E-2"/>
        <n v="0.78034877162019856"/>
        <n v="6.1704967206321348E-2"/>
        <n v="2.1579410198207114E-2"/>
        <n v="0.85282098182509847"/>
        <n v="0.84009028587492318"/>
        <n v="0.60487030252198581"/>
        <n v="0.39723484618043137"/>
        <n v="0.89549109554272854"/>
        <n v="0.37526385516750066"/>
        <n v="1.2726005842441912E-2"/>
        <n v="0.10533533916406287"/>
        <n v="2.904595242671584E-2"/>
        <n v="1.4260480930492134E-2"/>
        <n v="2.7555790787298393E-2"/>
        <n v="0.71402222677730176"/>
        <n v="0.20560891448157076"/>
        <n v="3.9244826034813926E-2"/>
        <n v="3.0151652076948223E-2"/>
        <n v="6.6384567415314413E-2"/>
        <n v="9.4139882894467546E-3"/>
        <n v="4.0217672620191831E-2"/>
        <n v="0.22116330921289803"/>
        <n v="6.729518998237155E-2"/>
        <n v="4.4175668137738031E-2"/>
        <n v="0.69359915255844395"/>
        <n v="9.6869705537531256E-2"/>
        <n v="4.1774381151468101E-2"/>
        <n v="0.13689761640012982"/>
        <n v="0.96840648366477577" u="1"/>
        <n v="0.13322961903630653" u="1"/>
        <n v="0.47217876575117856" u="1"/>
        <n v="0.40124026379827227" u="1"/>
        <n v="5.1310535903569248E-3" u="1"/>
        <n v="0.37918709940617501" u="1"/>
        <n v="1.5516701095736447E-2" u="1"/>
        <n v="2.7432794546710774E-2" u="1"/>
        <n v="0.15873106951478821" u="1"/>
        <n v="7.5187918634500611E-2" u="1"/>
        <n v="0.19645496702897075" u="1"/>
        <n v="9.871363095233282E-2" u="1"/>
        <n v="0.10178927099529333" u="1"/>
        <n v="0.94806351651406495" u="1"/>
        <n v="3.3012477372240404E-2" u="1"/>
        <n v="0.57006099154749601" u="1"/>
        <n v="3.9879361777096632E-2" u="1"/>
        <n v="7.1860616884509799E-3" u="1"/>
        <n v="0.11061249222480875" u="1"/>
        <n v="1.5068889892001212E-3" u="1"/>
        <n v="8.1263678831734368E-2" u="1"/>
        <n v="2.2174001738002294E-3" u="1"/>
        <n v="4.6557100992184033E-2" u="1"/>
        <n v="0.23532200740638229" u="1"/>
        <n v="0.94947783330976532" u="1"/>
        <n v="0.31803866483704429" u="1"/>
        <n v="2.2658523759606492E-2" u="1"/>
        <n v="3.626695817928021E-3" u="1"/>
        <n v="0.59565664585764355" u="1"/>
        <n v="0.22461009816957955" u="1"/>
        <n v="3.5287545477434165E-2" u="1"/>
        <n v="2.8006840036533875E-2" u="1"/>
        <n v="0.19778437637998977" u="1"/>
        <n v="1.8660673688868909E-2" u="1"/>
        <n v="0.18520096005504269" u="1"/>
        <n v="5.295520633271962E-2" u="1"/>
        <n v="0.1170776363567351" u="1"/>
        <n v="0.14290116514850273" u="1"/>
        <n v="0.87044510445560963" u="1"/>
        <n v="2.413879667331446E-2" u="1"/>
        <n v="2.1934841142823056E-2" u="1"/>
        <n v="3.4901997664939445E-3" u="1"/>
        <n v="1.2286397786353279E-2" u="1"/>
        <n v="0.10764742639517663" u="1"/>
        <n v="1.0026962433262123E-2" u="1"/>
        <n v="1.0589985815773023E-2" u="1"/>
        <n v="0.93016326735296084" u="1"/>
        <n v="0.6971367065045232" u="1"/>
        <n v="4.4181776396615214E-3" u="1"/>
        <n v="6.8958434360571058E-2" u="1"/>
        <n v="1.0546069232168753E-2" u="1"/>
        <n v="1.6251261194020719E-2" u="1"/>
        <n v="0.91797906004628971" u="1"/>
        <n v="0.20294316871114154" u="1"/>
        <n v="0.106919548462331" u="1"/>
        <n v="4.7457506859696963E-2" u="1"/>
        <n v="3.6435354476146098E-2" u="1"/>
        <n v="0.71041490891914993" u="1"/>
        <n v="6.4979294558818235E-2" u="1"/>
        <n v="1.4309764585397086E-2" u="1"/>
        <n v="0.20835000281701188" u="1"/>
        <n v="1.2008017869493402E-2" u="1"/>
        <n v="3.0643852925996334E-2" u="1"/>
        <n v="8.3766107474272586E-3" u="1"/>
        <n v="3.2593685952951867E-2" u="1"/>
        <n v="3.9209212961710573E-3" u="1"/>
        <n v="6.4924609527936524E-3" u="1"/>
        <n v="1.6520414858196227E-2" u="1"/>
        <n v="1.2937542008717494E-2" u="1"/>
        <n v="1.7429635703758693E-2" u="1"/>
        <n v="0.82825354061076595" u="1"/>
        <n v="5.9703758571895978E-2" u="1"/>
        <n v="0.7174200513264285" u="1"/>
        <n v="9.890899966425816E-3" u="1"/>
        <n v="0.85490479516242823" u="1"/>
        <n v="0.21743109164924351" u="1"/>
        <n v="0.94302068981067333" u="1"/>
        <n v="3.5588346196246727E-2" u="1"/>
        <n v="2.0436190640620116E-2" u="1"/>
        <n v="0.17716123792330923" u="1"/>
        <n v="0.12709410042391231" u="1"/>
        <n v="6.2678961399444774E-2" u="1"/>
        <n v="8.9203436215410423E-2" u="1"/>
        <n v="4.4886204194731001E-2" u="1"/>
        <n v="9.6024403735844283E-2" u="1"/>
        <n v="4.086726889115596E-2" u="1"/>
        <n v="7.1180203843168602E-2" u="1"/>
        <n v="6.9189924732950658E-2" u="1"/>
        <n v="0.7831978229045079" u="1"/>
        <n v="0.9642775560134097" u="1"/>
        <n v="1.0194097394094928E-2" u="1"/>
        <n v="2.3526963296828639E-2" u="1"/>
        <n v="6.8350996221760274E-2" u="1"/>
        <n v="0.84232101914160773" u="1"/>
        <n v="2.2798458340104386E-2" u="1"/>
        <n v="0.3619986307828667" u="1"/>
        <n v="0.46709761581696496" u="1"/>
        <n v="0.92083160397313202" u="1"/>
        <n v="4.3322260176600756E-2" u="1"/>
        <n v="0.27806102684093337" u="1"/>
        <n v="1.6032104924362536E-2" u="1"/>
        <n v="4.3438455917368779E-2" u="1"/>
        <n v="2.4237930341535555E-2" u="1"/>
        <n v="8.0396307549023393E-3" u="1"/>
        <n v="9.8340589375933041E-2" u="1"/>
        <n v="0.17161847255702214" u="1"/>
        <n v="0.22405327605662939" u="1"/>
        <n v="0.25256097977980008" u="1"/>
        <n v="8.8223981578891084E-3" u="1"/>
        <n v="0.800048897736922" u="1"/>
        <n v="0.11801118150393958" u="1"/>
        <n v="0.13888282439184593" u="1"/>
        <n v="0.92961563142831349" u="1"/>
        <n v="0.31184668110989344" u="1"/>
        <n v="2.4554175835567716E-3" u="1"/>
        <n v="1.5487703524396625E-2" u="1"/>
        <n v="2.0239060292019505E-3" u="1"/>
        <n v="0.16336512751138005" u="1"/>
        <n v="1.4497149144753429E-2" u="1"/>
        <n v="0.3331882781342817" u="1"/>
        <n v="1.9844195441201151E-2" u="1"/>
        <n v="0.8872045937171068" u="1"/>
        <n v="2.0238945038706099E-2" u="1"/>
        <n v="4.7268005094200503E-2" u="1"/>
        <n v="0.11401196974478224" u="1"/>
        <n v="1.2695887348117869E-2" u="1"/>
        <n v="0.60885456921095038" u="1"/>
        <n v="9.5710046390888141E-3" u="1"/>
        <n v="1.9191683693759207E-2" u="1"/>
        <n v="5.680044355832684E-3" u="1"/>
        <n v="3.1965825867691616E-2" u="1"/>
        <n v="3.9022972227064766E-2" u="1"/>
        <n v="0.89704370439019165" u="1"/>
        <n v="1.4939416833395908E-2" u="1"/>
        <n v="2.9520653043423661E-2" u="1"/>
        <n v="2.6630670769434858E-2" u="1"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258"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1"/>
    <n v="0"/>
    <n v="0"/>
    <n v="1"/>
    <n v="1"/>
    <n v="0"/>
    <n v="0"/>
    <n v="0"/>
    <n v="0"/>
    <n v="0"/>
    <n v="1"/>
    <n v="0"/>
    <n v="1"/>
    <n v="0"/>
    <n v="0"/>
    <n v="0"/>
    <n v="0"/>
    <n v="1"/>
    <n v="0"/>
    <n v="-1.6500999999999997"/>
    <x v="0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1"/>
    <n v="0"/>
    <n v="0"/>
    <n v="1"/>
    <n v="1"/>
    <n v="0"/>
    <n v="0"/>
    <n v="0"/>
    <n v="0"/>
    <n v="0"/>
    <n v="0"/>
    <n v="0"/>
    <n v="1"/>
    <n v="0"/>
    <n v="0"/>
    <n v="0"/>
    <n v="0"/>
    <n v="1"/>
    <n v="0"/>
    <n v="-0.80820000000000025"/>
    <x v="1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1"/>
    <n v="0"/>
    <n v="0"/>
    <n v="0"/>
    <n v="1"/>
    <n v="1"/>
    <n v="0"/>
    <n v="0"/>
    <n v="0"/>
    <n v="0"/>
    <n v="0"/>
    <n v="0"/>
    <n v="0"/>
    <n v="1"/>
    <n v="0"/>
    <n v="0"/>
    <n v="0"/>
    <n v="1"/>
    <n v="0"/>
    <n v="0"/>
    <n v="-3.0202"/>
    <x v="7"/>
  </r>
  <r>
    <x v="0"/>
    <n v="1"/>
    <n v="1"/>
    <n v="0"/>
    <n v="1"/>
    <n v="0"/>
    <n v="0"/>
    <n v="0"/>
    <n v="1"/>
    <n v="0"/>
    <n v="0"/>
    <n v="0"/>
    <n v="1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1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1"/>
    <n v="-3.3940000000000001"/>
    <x v="8"/>
  </r>
  <r>
    <x v="0"/>
    <n v="1"/>
    <n v="1"/>
    <n v="0"/>
    <n v="1"/>
    <n v="0"/>
    <n v="0"/>
    <n v="0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1"/>
    <n v="0"/>
    <n v="0"/>
    <n v="1"/>
    <n v="1"/>
    <n v="0"/>
    <n v="0"/>
    <n v="0"/>
    <n v="0"/>
    <n v="0"/>
    <n v="0"/>
    <n v="0"/>
    <n v="1"/>
    <n v="1"/>
    <n v="0"/>
    <n v="0"/>
    <n v="0"/>
    <n v="1"/>
    <n v="0"/>
    <n v="-1.2974000000000001"/>
    <x v="9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0"/>
    <n v="0"/>
    <n v="0"/>
    <n v="0"/>
    <n v="0"/>
    <n v="0"/>
    <n v="0"/>
    <n v="-4.1669"/>
    <x v="10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1"/>
    <n v="0"/>
    <n v="1"/>
    <n v="0"/>
    <n v="0"/>
    <n v="1"/>
    <n v="1"/>
    <n v="0"/>
    <n v="0"/>
    <n v="0"/>
    <n v="0"/>
    <n v="0"/>
    <n v="0"/>
    <n v="0"/>
    <n v="1"/>
    <n v="1"/>
    <n v="0"/>
    <n v="1"/>
    <n v="0"/>
    <n v="1"/>
    <n v="0"/>
    <n v="1.2677"/>
    <x v="11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1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1"/>
    <n v="0"/>
    <n v="1"/>
    <n v="0"/>
    <n v="0"/>
    <n v="1"/>
    <n v="1"/>
    <n v="0"/>
    <n v="0"/>
    <n v="0"/>
    <n v="0"/>
    <n v="0"/>
    <n v="0"/>
    <n v="0"/>
    <n v="1"/>
    <n v="1"/>
    <n v="0"/>
    <n v="1"/>
    <n v="0"/>
    <n v="1"/>
    <n v="0"/>
    <n v="1.2677"/>
    <x v="11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1"/>
    <n v="0"/>
    <n v="1"/>
    <n v="0"/>
    <n v="0"/>
    <n v="0"/>
    <n v="1"/>
    <n v="1"/>
    <n v="0"/>
    <n v="0"/>
    <n v="0"/>
    <n v="0"/>
    <n v="0"/>
    <n v="0"/>
    <n v="0"/>
    <n v="1"/>
    <n v="1"/>
    <n v="1"/>
    <n v="0"/>
    <n v="1"/>
    <n v="0"/>
    <n v="0"/>
    <n v="-2.7217000000000002"/>
    <x v="1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1"/>
    <n v="0"/>
    <n v="0"/>
    <n v="0"/>
    <n v="0"/>
    <n v="0"/>
    <n v="-3.8142"/>
    <x v="1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1"/>
    <n v="0"/>
    <n v="1"/>
    <n v="0"/>
    <n v="0"/>
    <n v="1"/>
    <n v="1"/>
    <n v="0"/>
    <n v="0"/>
    <n v="0"/>
    <n v="0"/>
    <n v="0"/>
    <n v="0"/>
    <n v="0"/>
    <n v="1"/>
    <n v="0"/>
    <n v="0"/>
    <n v="1"/>
    <n v="0"/>
    <n v="1"/>
    <n v="0"/>
    <n v="1.7568999999999999"/>
    <x v="1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1"/>
    <n v="0"/>
    <n v="1"/>
    <n v="0"/>
    <n v="0"/>
    <n v="1"/>
    <n v="1"/>
    <n v="0"/>
    <n v="0"/>
    <n v="0"/>
    <n v="0"/>
    <n v="0"/>
    <n v="0"/>
    <n v="0"/>
    <n v="0"/>
    <n v="1"/>
    <n v="0"/>
    <n v="1"/>
    <n v="0"/>
    <n v="1"/>
    <n v="0"/>
    <n v="1.6589"/>
    <x v="1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1"/>
    <n v="0"/>
    <n v="1"/>
    <n v="0"/>
    <n v="0"/>
    <n v="1"/>
    <n v="1"/>
    <n v="0"/>
    <n v="0"/>
    <n v="0"/>
    <n v="0"/>
    <n v="0"/>
    <n v="1"/>
    <n v="0"/>
    <n v="1"/>
    <n v="1"/>
    <n v="0"/>
    <n v="1"/>
    <n v="0"/>
    <n v="1"/>
    <n v="0"/>
    <n v="0.42580000000000018"/>
    <x v="16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0"/>
    <n v="0"/>
    <n v="0"/>
    <n v="0"/>
    <n v="0"/>
    <n v="0"/>
    <n v="1"/>
    <n v="0"/>
    <n v="0"/>
    <n v="0"/>
    <n v="1"/>
    <n v="0"/>
    <n v="0"/>
    <n v="1"/>
    <n v="1"/>
    <n v="0"/>
    <n v="0"/>
    <n v="0"/>
    <n v="0"/>
    <n v="0"/>
    <n v="1"/>
    <n v="0"/>
    <n v="1"/>
    <n v="0"/>
    <n v="0"/>
    <n v="0"/>
    <n v="0"/>
    <n v="1"/>
    <n v="0"/>
    <n v="-1.6500999999999997"/>
    <x v="0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1"/>
    <n v="0"/>
    <n v="0"/>
    <n v="1"/>
    <n v="1"/>
    <n v="0"/>
    <n v="0"/>
    <n v="0"/>
    <n v="0"/>
    <n v="0"/>
    <n v="0"/>
    <n v="0"/>
    <n v="0"/>
    <n v="0"/>
    <n v="0"/>
    <n v="0"/>
    <n v="0"/>
    <n v="1"/>
    <n v="0"/>
    <n v="-0.41700000000000026"/>
    <x v="17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0"/>
    <n v="0"/>
    <n v="0"/>
    <n v="0"/>
    <n v="0"/>
    <n v="0"/>
    <n v="0"/>
    <n v="-4.1669"/>
    <x v="10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1"/>
    <n v="0"/>
    <n v="0"/>
    <n v="1"/>
    <n v="1"/>
    <n v="0"/>
    <n v="0"/>
    <n v="0"/>
    <n v="0"/>
    <n v="0"/>
    <n v="1"/>
    <n v="0"/>
    <n v="1"/>
    <n v="0"/>
    <n v="0"/>
    <n v="0"/>
    <n v="0"/>
    <n v="1"/>
    <n v="0"/>
    <n v="-1.6500999999999997"/>
    <x v="0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1"/>
    <n v="0"/>
    <n v="0"/>
    <n v="1"/>
    <n v="1"/>
    <n v="0"/>
    <n v="0"/>
    <n v="0"/>
    <n v="0"/>
    <n v="0"/>
    <n v="0"/>
    <n v="0"/>
    <n v="1"/>
    <n v="0"/>
    <n v="0"/>
    <n v="0"/>
    <n v="0"/>
    <n v="1"/>
    <n v="0"/>
    <n v="-0.80820000000000025"/>
    <x v="1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1"/>
    <n v="0"/>
    <n v="1"/>
    <n v="0"/>
    <n v="0"/>
    <n v="1"/>
    <n v="1"/>
    <n v="0"/>
    <n v="0"/>
    <n v="0"/>
    <n v="0"/>
    <n v="0"/>
    <n v="0"/>
    <n v="0"/>
    <n v="0"/>
    <n v="0"/>
    <n v="0"/>
    <n v="1"/>
    <n v="0"/>
    <n v="1"/>
    <n v="0"/>
    <n v="2.1480999999999999"/>
    <x v="18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1"/>
    <n v="1"/>
    <n v="0"/>
    <n v="0"/>
    <n v="0"/>
    <n v="0"/>
    <n v="0"/>
    <n v="0"/>
    <n v="0"/>
    <n v="1"/>
    <n v="0"/>
    <n v="0"/>
    <n v="0"/>
    <n v="1"/>
    <n v="0"/>
    <n v="0"/>
    <n v="-3.0202"/>
    <x v="7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1"/>
    <n v="1"/>
    <n v="0"/>
    <n v="0"/>
    <n v="0"/>
    <n v="0"/>
    <n v="0"/>
    <n v="0"/>
    <n v="0"/>
    <n v="1"/>
    <n v="0"/>
    <n v="0"/>
    <n v="0"/>
    <n v="1"/>
    <n v="0"/>
    <n v="0"/>
    <n v="-3.0202"/>
    <x v="7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1"/>
    <n v="0"/>
    <n v="0"/>
    <n v="1"/>
    <n v="0"/>
    <n v="0"/>
    <n v="1"/>
    <n v="1"/>
    <n v="0"/>
    <n v="0"/>
    <n v="0"/>
    <n v="0"/>
    <n v="0"/>
    <n v="0"/>
    <n v="0"/>
    <n v="1"/>
    <n v="1"/>
    <n v="1"/>
    <n v="0"/>
    <n v="0"/>
    <n v="1"/>
    <n v="0"/>
    <n v="-0.50970000000000004"/>
    <x v="19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1"/>
    <n v="0"/>
    <n v="0"/>
    <n v="1"/>
    <n v="1"/>
    <n v="0"/>
    <n v="0"/>
    <n v="0"/>
    <n v="0"/>
    <n v="0"/>
    <n v="0"/>
    <n v="0"/>
    <n v="1"/>
    <n v="0"/>
    <n v="0"/>
    <n v="0"/>
    <n v="0"/>
    <n v="1"/>
    <n v="0"/>
    <n v="-0.80820000000000025"/>
    <x v="1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1"/>
    <n v="0"/>
    <n v="0"/>
    <n v="1"/>
    <n v="1"/>
    <n v="0"/>
    <n v="0"/>
    <n v="0"/>
    <n v="0"/>
    <n v="0"/>
    <n v="0"/>
    <n v="0"/>
    <n v="1"/>
    <n v="0"/>
    <n v="0"/>
    <n v="0"/>
    <n v="0"/>
    <n v="1"/>
    <n v="0"/>
    <n v="-0.80820000000000025"/>
    <x v="1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1"/>
    <n v="1"/>
    <n v="0"/>
    <n v="0"/>
    <n v="0"/>
    <n v="0"/>
    <n v="0"/>
    <n v="1"/>
    <n v="0"/>
    <n v="1"/>
    <n v="1"/>
    <n v="0"/>
    <n v="0"/>
    <n v="1"/>
    <n v="0"/>
    <n v="0"/>
    <n v="-4.3513000000000002"/>
    <x v="20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1"/>
    <n v="0"/>
    <n v="1"/>
    <n v="0"/>
    <n v="0"/>
    <n v="0"/>
    <n v="1"/>
    <n v="1"/>
    <n v="0"/>
    <n v="0"/>
    <n v="0"/>
    <n v="0"/>
    <n v="0"/>
    <n v="0"/>
    <n v="0"/>
    <n v="1"/>
    <n v="1"/>
    <n v="1"/>
    <n v="0"/>
    <n v="1"/>
    <n v="0"/>
    <n v="0"/>
    <n v="-2.7217000000000002"/>
    <x v="12"/>
  </r>
  <r>
    <x v="0"/>
    <n v="1"/>
    <n v="1"/>
    <n v="0"/>
    <n v="1"/>
    <n v="0"/>
    <n v="0"/>
    <n v="0"/>
    <n v="0"/>
    <n v="0"/>
    <n v="0"/>
    <n v="0"/>
    <n v="0"/>
    <n v="0"/>
    <n v="0"/>
    <n v="1"/>
    <n v="0"/>
    <n v="1"/>
    <n v="0"/>
    <n v="0"/>
    <n v="0"/>
    <n v="1"/>
    <n v="1"/>
    <n v="0"/>
    <n v="0"/>
    <n v="0"/>
    <n v="0"/>
    <n v="0"/>
    <n v="0"/>
    <n v="0"/>
    <n v="1"/>
    <n v="1"/>
    <n v="1"/>
    <n v="0"/>
    <n v="1"/>
    <n v="0"/>
    <n v="0"/>
    <n v="-2.7217000000000002"/>
    <x v="12"/>
  </r>
  <r>
    <x v="0"/>
    <n v="1"/>
    <n v="1"/>
    <n v="0"/>
    <n v="1"/>
    <n v="0"/>
    <n v="0"/>
    <n v="0"/>
    <n v="0"/>
    <n v="0"/>
    <n v="0"/>
    <n v="0"/>
    <n v="0"/>
    <n v="0"/>
    <n v="0"/>
    <n v="1"/>
    <n v="0"/>
    <n v="1"/>
    <n v="0"/>
    <n v="0"/>
    <n v="0"/>
    <n v="1"/>
    <n v="1"/>
    <n v="0"/>
    <n v="0"/>
    <n v="0"/>
    <n v="0"/>
    <n v="0"/>
    <n v="0"/>
    <n v="0"/>
    <n v="1"/>
    <n v="1"/>
    <n v="1"/>
    <n v="0"/>
    <n v="1"/>
    <n v="0"/>
    <n v="0"/>
    <n v="-2.7217000000000002"/>
    <x v="1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0"/>
    <n v="0"/>
    <n v="1"/>
    <n v="0"/>
    <n v="0"/>
    <n v="0"/>
    <n v="1"/>
    <n v="0"/>
    <n v="0"/>
    <n v="1"/>
    <n v="1"/>
    <n v="0"/>
    <n v="0"/>
    <n v="0"/>
    <n v="0"/>
    <n v="0"/>
    <n v="1"/>
    <n v="0"/>
    <n v="1"/>
    <n v="1"/>
    <n v="0"/>
    <n v="0"/>
    <n v="0"/>
    <n v="1"/>
    <n v="0"/>
    <n v="-2.1393"/>
    <x v="21"/>
  </r>
  <r>
    <x v="0"/>
    <n v="1"/>
    <n v="1"/>
    <n v="0"/>
    <n v="1"/>
    <n v="0"/>
    <n v="0"/>
    <n v="1"/>
    <n v="1"/>
    <n v="0"/>
    <n v="0"/>
    <n v="0"/>
    <n v="0"/>
    <n v="0"/>
    <n v="1"/>
    <n v="0"/>
    <n v="0"/>
    <n v="0"/>
    <n v="1"/>
    <n v="0"/>
    <n v="0"/>
    <n v="1"/>
    <n v="1"/>
    <n v="0"/>
    <n v="0"/>
    <n v="0"/>
    <n v="0"/>
    <n v="0"/>
    <n v="1"/>
    <n v="0"/>
    <n v="1"/>
    <n v="1"/>
    <n v="0"/>
    <n v="0"/>
    <n v="0"/>
    <n v="1"/>
    <n v="0"/>
    <n v="-2.1393"/>
    <x v="21"/>
  </r>
  <r>
    <x v="0"/>
    <n v="1"/>
    <n v="1"/>
    <n v="0"/>
    <n v="1"/>
    <n v="0"/>
    <n v="0"/>
    <n v="1"/>
    <n v="1"/>
    <n v="0"/>
    <n v="0"/>
    <n v="0"/>
    <n v="0"/>
    <n v="0"/>
    <n v="1"/>
    <n v="0"/>
    <n v="0"/>
    <n v="0"/>
    <n v="1"/>
    <n v="0"/>
    <n v="0"/>
    <n v="1"/>
    <n v="1"/>
    <n v="0"/>
    <n v="0"/>
    <n v="0"/>
    <n v="0"/>
    <n v="0"/>
    <n v="1"/>
    <n v="0"/>
    <n v="1"/>
    <n v="1"/>
    <n v="0"/>
    <n v="0"/>
    <n v="0"/>
    <n v="1"/>
    <n v="0"/>
    <n v="-2.1393"/>
    <x v="21"/>
  </r>
  <r>
    <x v="0"/>
    <n v="1"/>
    <n v="1"/>
    <n v="0"/>
    <n v="1"/>
    <n v="0"/>
    <n v="0"/>
    <n v="1"/>
    <n v="1"/>
    <n v="0"/>
    <n v="0"/>
    <n v="0"/>
    <n v="0"/>
    <n v="0"/>
    <n v="1"/>
    <n v="0"/>
    <n v="0"/>
    <n v="0"/>
    <n v="1"/>
    <n v="0"/>
    <n v="0"/>
    <n v="1"/>
    <n v="1"/>
    <n v="0"/>
    <n v="0"/>
    <n v="0"/>
    <n v="0"/>
    <n v="0"/>
    <n v="1"/>
    <n v="0"/>
    <n v="1"/>
    <n v="1"/>
    <n v="0"/>
    <n v="0"/>
    <n v="0"/>
    <n v="1"/>
    <n v="0"/>
    <n v="-2.1393"/>
    <x v="21"/>
  </r>
  <r>
    <x v="0"/>
    <n v="1"/>
    <n v="1"/>
    <n v="0"/>
    <n v="1"/>
    <n v="0"/>
    <n v="0"/>
    <n v="1"/>
    <n v="1"/>
    <n v="0"/>
    <n v="0"/>
    <n v="0"/>
    <n v="0"/>
    <n v="0"/>
    <n v="1"/>
    <n v="0"/>
    <n v="0"/>
    <n v="0"/>
    <n v="1"/>
    <n v="0"/>
    <n v="0"/>
    <n v="1"/>
    <n v="1"/>
    <n v="0"/>
    <n v="0"/>
    <n v="0"/>
    <n v="0"/>
    <n v="0"/>
    <n v="1"/>
    <n v="0"/>
    <n v="1"/>
    <n v="1"/>
    <n v="0"/>
    <n v="0"/>
    <n v="0"/>
    <n v="1"/>
    <n v="0"/>
    <n v="-2.1393"/>
    <x v="21"/>
  </r>
  <r>
    <x v="0"/>
    <n v="1"/>
    <n v="1"/>
    <n v="0"/>
    <n v="1"/>
    <n v="0"/>
    <n v="0"/>
    <n v="1"/>
    <n v="1"/>
    <n v="0"/>
    <n v="0"/>
    <n v="0"/>
    <n v="0"/>
    <n v="0"/>
    <n v="1"/>
    <n v="0"/>
    <n v="0"/>
    <n v="0"/>
    <n v="1"/>
    <n v="0"/>
    <n v="0"/>
    <n v="1"/>
    <n v="1"/>
    <n v="0"/>
    <n v="0"/>
    <n v="0"/>
    <n v="0"/>
    <n v="0"/>
    <n v="1"/>
    <n v="0"/>
    <n v="1"/>
    <n v="1"/>
    <n v="0"/>
    <n v="0"/>
    <n v="0"/>
    <n v="1"/>
    <n v="0"/>
    <n v="-2.1393"/>
    <x v="21"/>
  </r>
  <r>
    <x v="0"/>
    <n v="1"/>
    <n v="1"/>
    <n v="0"/>
    <n v="1"/>
    <n v="0"/>
    <n v="0"/>
    <n v="1"/>
    <n v="1"/>
    <n v="0"/>
    <n v="0"/>
    <n v="0"/>
    <n v="0"/>
    <n v="0"/>
    <n v="1"/>
    <n v="0"/>
    <n v="0"/>
    <n v="0"/>
    <n v="1"/>
    <n v="0"/>
    <n v="0"/>
    <n v="1"/>
    <n v="1"/>
    <n v="0"/>
    <n v="0"/>
    <n v="0"/>
    <n v="0"/>
    <n v="0"/>
    <n v="1"/>
    <n v="0"/>
    <n v="1"/>
    <n v="1"/>
    <n v="0"/>
    <n v="0"/>
    <n v="0"/>
    <n v="1"/>
    <n v="0"/>
    <n v="-2.1393"/>
    <x v="21"/>
  </r>
  <r>
    <x v="0"/>
    <n v="1"/>
    <n v="1"/>
    <n v="0"/>
    <n v="1"/>
    <n v="0"/>
    <n v="0"/>
    <n v="1"/>
    <n v="1"/>
    <n v="0"/>
    <n v="0"/>
    <n v="0"/>
    <n v="0"/>
    <n v="0"/>
    <n v="1"/>
    <n v="0"/>
    <n v="0"/>
    <n v="0"/>
    <n v="1"/>
    <n v="0"/>
    <n v="0"/>
    <n v="1"/>
    <n v="1"/>
    <n v="0"/>
    <n v="0"/>
    <n v="0"/>
    <n v="0"/>
    <n v="0"/>
    <n v="0"/>
    <n v="0"/>
    <n v="1"/>
    <n v="1"/>
    <n v="0"/>
    <n v="0"/>
    <n v="0"/>
    <n v="1"/>
    <n v="0"/>
    <n v="-1.2974000000000001"/>
    <x v="9"/>
  </r>
  <r>
    <x v="0"/>
    <n v="1"/>
    <n v="1"/>
    <n v="0"/>
    <n v="1"/>
    <n v="0"/>
    <n v="0"/>
    <n v="1"/>
    <n v="1"/>
    <n v="0"/>
    <n v="0"/>
    <n v="0"/>
    <n v="0"/>
    <n v="0"/>
    <n v="1"/>
    <n v="0"/>
    <n v="0"/>
    <n v="0"/>
    <n v="1"/>
    <n v="0"/>
    <n v="0"/>
    <n v="1"/>
    <n v="1"/>
    <n v="0"/>
    <n v="0"/>
    <n v="0"/>
    <n v="0"/>
    <n v="0"/>
    <n v="0"/>
    <n v="0"/>
    <n v="1"/>
    <n v="1"/>
    <n v="0"/>
    <n v="0"/>
    <n v="0"/>
    <n v="1"/>
    <n v="0"/>
    <n v="-1.2974000000000001"/>
    <x v="9"/>
  </r>
  <r>
    <x v="0"/>
    <n v="1"/>
    <n v="1"/>
    <n v="0"/>
    <n v="1"/>
    <n v="0"/>
    <n v="0"/>
    <n v="1"/>
    <n v="0"/>
    <n v="0"/>
    <n v="0"/>
    <n v="0"/>
    <n v="0"/>
    <n v="0"/>
    <n v="1"/>
    <n v="0"/>
    <n v="0"/>
    <n v="1"/>
    <n v="0"/>
    <n v="0"/>
    <n v="0"/>
    <n v="1"/>
    <n v="1"/>
    <n v="0"/>
    <n v="0"/>
    <n v="0"/>
    <n v="0"/>
    <n v="0"/>
    <n v="0"/>
    <n v="0"/>
    <n v="1"/>
    <n v="1"/>
    <n v="0"/>
    <n v="0"/>
    <n v="1"/>
    <n v="0"/>
    <n v="0"/>
    <n v="-3.5094000000000003"/>
    <x v="22"/>
  </r>
  <r>
    <x v="0"/>
    <n v="1"/>
    <n v="1"/>
    <n v="0"/>
    <n v="1"/>
    <n v="0"/>
    <n v="0"/>
    <n v="1"/>
    <n v="1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1"/>
    <n v="0"/>
    <n v="0"/>
    <n v="1"/>
    <n v="1"/>
    <n v="0"/>
    <n v="0"/>
    <n v="0"/>
    <n v="0"/>
    <n v="0"/>
    <n v="0"/>
    <n v="0"/>
    <n v="1"/>
    <n v="1"/>
    <n v="0"/>
    <n v="0"/>
    <n v="0"/>
    <n v="1"/>
    <n v="0"/>
    <n v="-1.2974000000000001"/>
    <x v="9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0"/>
    <n v="0"/>
    <n v="0"/>
    <n v="0"/>
    <n v="0"/>
    <n v="0"/>
    <n v="0"/>
    <n v="-4.1669"/>
    <x v="10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1"/>
    <n v="0"/>
    <n v="1"/>
    <n v="0"/>
    <n v="0"/>
    <n v="0"/>
    <n v="1"/>
    <n v="1"/>
    <n v="0"/>
    <n v="0"/>
    <n v="0"/>
    <n v="0"/>
    <n v="0"/>
    <n v="0"/>
    <n v="0"/>
    <n v="1"/>
    <n v="1"/>
    <n v="1"/>
    <n v="0"/>
    <n v="1"/>
    <n v="0"/>
    <n v="0"/>
    <n v="-2.7217000000000002"/>
    <x v="1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1"/>
    <n v="0"/>
    <n v="1"/>
    <n v="0"/>
    <n v="0"/>
    <n v="1"/>
    <n v="1"/>
    <n v="0"/>
    <n v="0"/>
    <n v="0"/>
    <n v="0"/>
    <n v="0"/>
    <n v="0"/>
    <n v="0"/>
    <n v="1"/>
    <n v="1"/>
    <n v="0"/>
    <n v="1"/>
    <n v="0"/>
    <n v="1"/>
    <n v="0"/>
    <n v="1.2677"/>
    <x v="11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1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1"/>
    <n v="1"/>
    <n v="0"/>
    <n v="0"/>
    <n v="0"/>
    <n v="0"/>
    <n v="0"/>
    <n v="0"/>
    <n v="0"/>
    <n v="1"/>
    <n v="1"/>
    <n v="0"/>
    <n v="0"/>
    <n v="1"/>
    <n v="0"/>
    <n v="0"/>
    <n v="-3.5094000000000003"/>
    <x v="2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1"/>
    <n v="0"/>
    <n v="1"/>
    <n v="0"/>
    <n v="0"/>
    <n v="1"/>
    <n v="1"/>
    <n v="0"/>
    <n v="0"/>
    <n v="0"/>
    <n v="0"/>
    <n v="0"/>
    <n v="0"/>
    <n v="0"/>
    <n v="1"/>
    <n v="1"/>
    <n v="0"/>
    <n v="1"/>
    <n v="0"/>
    <n v="1"/>
    <n v="0"/>
    <n v="1.2677"/>
    <x v="11"/>
  </r>
  <r>
    <x v="0"/>
    <n v="1"/>
    <n v="1"/>
    <n v="0"/>
    <n v="1"/>
    <n v="0"/>
    <n v="0"/>
    <n v="0"/>
    <n v="0"/>
    <n v="0"/>
    <n v="0"/>
    <n v="0"/>
    <n v="0"/>
    <n v="0"/>
    <n v="0"/>
    <n v="0"/>
    <n v="1"/>
    <n v="0"/>
    <n v="1"/>
    <n v="0"/>
    <n v="0"/>
    <n v="1"/>
    <n v="1"/>
    <n v="0"/>
    <n v="0"/>
    <n v="0"/>
    <n v="0"/>
    <n v="0"/>
    <n v="0"/>
    <n v="0"/>
    <n v="1"/>
    <n v="1"/>
    <n v="0"/>
    <n v="1"/>
    <n v="0"/>
    <n v="1"/>
    <n v="0"/>
    <n v="1.2677"/>
    <x v="11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1"/>
    <n v="1"/>
    <n v="0"/>
    <n v="0"/>
    <n v="0"/>
    <n v="0"/>
    <n v="0"/>
    <n v="0"/>
    <n v="0"/>
    <n v="1"/>
    <n v="1"/>
    <n v="0"/>
    <n v="0"/>
    <n v="1"/>
    <n v="0"/>
    <n v="0"/>
    <n v="-3.5094000000000003"/>
    <x v="2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1"/>
    <n v="-4.2359"/>
    <x v="23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1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0"/>
    <n v="0"/>
    <n v="0"/>
    <n v="0"/>
    <n v="0"/>
    <n v="0"/>
    <n v="0"/>
    <n v="-4.1669"/>
    <x v="10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0"/>
    <n v="0"/>
    <n v="0"/>
    <n v="0"/>
    <n v="0"/>
    <n v="0"/>
    <n v="0"/>
    <n v="-4.1669"/>
    <x v="10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0"/>
    <n v="0"/>
    <n v="0"/>
    <n v="0"/>
    <n v="0"/>
    <n v="0"/>
    <n v="0"/>
    <n v="-4.1669"/>
    <x v="10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1"/>
    <n v="0"/>
    <n v="0"/>
    <n v="0"/>
    <n v="0"/>
    <n v="0"/>
    <n v="-3.8142"/>
    <x v="13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1"/>
    <n v="0"/>
    <n v="0"/>
    <n v="1"/>
    <n v="1"/>
    <n v="0"/>
    <n v="0"/>
    <n v="0"/>
    <n v="0"/>
    <n v="0"/>
    <n v="0"/>
    <n v="0"/>
    <n v="1"/>
    <n v="1"/>
    <n v="0"/>
    <n v="0"/>
    <n v="0"/>
    <n v="1"/>
    <n v="0"/>
    <n v="-1.2974000000000001"/>
    <x v="9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1"/>
    <n v="0"/>
    <n v="0"/>
    <n v="1"/>
    <n v="1"/>
    <n v="0"/>
    <n v="0"/>
    <n v="0"/>
    <n v="0"/>
    <n v="0"/>
    <n v="1"/>
    <n v="0"/>
    <n v="1"/>
    <n v="1"/>
    <n v="0"/>
    <n v="0"/>
    <n v="0"/>
    <n v="1"/>
    <n v="0"/>
    <n v="-2.1393"/>
    <x v="21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1"/>
    <n v="0"/>
    <n v="0"/>
    <n v="1"/>
    <n v="1"/>
    <n v="0"/>
    <n v="0"/>
    <n v="0"/>
    <n v="0"/>
    <n v="0"/>
    <n v="0"/>
    <n v="0"/>
    <n v="1"/>
    <n v="1"/>
    <n v="0"/>
    <n v="0"/>
    <n v="0"/>
    <n v="1"/>
    <n v="0"/>
    <n v="-1.2974000000000001"/>
    <x v="9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1"/>
    <n v="0"/>
    <n v="0"/>
    <n v="1"/>
    <n v="1"/>
    <n v="0"/>
    <n v="0"/>
    <n v="0"/>
    <n v="0"/>
    <n v="0"/>
    <n v="0"/>
    <n v="0"/>
    <n v="0"/>
    <n v="0"/>
    <n v="0"/>
    <n v="0"/>
    <n v="0"/>
    <n v="1"/>
    <n v="0"/>
    <n v="-0.41700000000000026"/>
    <x v="17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1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0"/>
    <n v="0"/>
    <n v="0"/>
    <n v="0"/>
    <n v="0"/>
    <n v="0"/>
    <n v="0"/>
    <n v="-4.1669"/>
    <x v="10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1"/>
    <n v="1"/>
    <n v="0"/>
    <n v="0"/>
    <n v="0"/>
    <n v="0"/>
    <n v="0"/>
    <n v="0"/>
    <n v="0"/>
    <n v="1"/>
    <n v="1"/>
    <n v="0"/>
    <n v="0"/>
    <n v="1"/>
    <n v="0"/>
    <n v="0"/>
    <n v="-3.5094000000000003"/>
    <x v="2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1"/>
    <n v="0"/>
    <n v="1"/>
    <n v="0"/>
    <n v="0"/>
    <n v="0"/>
    <n v="1"/>
    <n v="1"/>
    <n v="0"/>
    <n v="0"/>
    <n v="0"/>
    <n v="0"/>
    <n v="0"/>
    <n v="1"/>
    <n v="0"/>
    <n v="1"/>
    <n v="1"/>
    <n v="1"/>
    <n v="0"/>
    <n v="1"/>
    <n v="0"/>
    <n v="0"/>
    <n v="-3.5636000000000001"/>
    <x v="2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1"/>
    <n v="1"/>
    <n v="0"/>
    <n v="0"/>
    <n v="0"/>
    <n v="0"/>
    <n v="0"/>
    <n v="0"/>
    <n v="0"/>
    <n v="1"/>
    <n v="1"/>
    <n v="0"/>
    <n v="0"/>
    <n v="1"/>
    <n v="0"/>
    <n v="0"/>
    <n v="-3.5094000000000003"/>
    <x v="2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0"/>
    <n v="0"/>
    <n v="0"/>
    <n v="0"/>
    <n v="0"/>
    <n v="0"/>
    <n v="0"/>
    <n v="-4.1669"/>
    <x v="10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1"/>
    <n v="0"/>
    <n v="1"/>
    <n v="0"/>
    <n v="0"/>
    <n v="1"/>
    <n v="1"/>
    <n v="0"/>
    <n v="0"/>
    <n v="0"/>
    <n v="0"/>
    <n v="0"/>
    <n v="1"/>
    <n v="0"/>
    <n v="1"/>
    <n v="0"/>
    <n v="0"/>
    <n v="1"/>
    <n v="0"/>
    <n v="1"/>
    <n v="0"/>
    <n v="0.91500000000000048"/>
    <x v="25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0"/>
    <n v="0"/>
    <n v="0"/>
    <n v="0"/>
    <n v="0"/>
    <n v="0"/>
    <n v="0"/>
    <n v="-4.1669"/>
    <x v="10"/>
  </r>
  <r>
    <x v="0"/>
    <n v="1"/>
    <n v="1"/>
    <n v="0"/>
    <n v="1"/>
    <n v="0"/>
    <n v="0"/>
    <n v="1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1"/>
    <n v="-4.2359"/>
    <x v="2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1"/>
    <n v="0"/>
    <n v="0"/>
    <n v="1"/>
    <n v="1"/>
    <n v="0"/>
    <n v="0"/>
    <n v="0"/>
    <n v="0"/>
    <n v="0"/>
    <n v="0"/>
    <n v="0"/>
    <n v="1"/>
    <n v="0"/>
    <n v="0"/>
    <n v="0"/>
    <n v="0"/>
    <n v="1"/>
    <n v="0"/>
    <n v="-0.80820000000000025"/>
    <x v="1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1"/>
    <n v="0"/>
    <n v="0"/>
    <n v="1"/>
    <n v="1"/>
    <n v="0"/>
    <n v="0"/>
    <n v="0"/>
    <n v="0"/>
    <n v="0"/>
    <n v="0"/>
    <n v="0"/>
    <n v="1"/>
    <n v="0"/>
    <n v="0"/>
    <n v="0"/>
    <n v="0"/>
    <n v="1"/>
    <n v="0"/>
    <n v="-0.80820000000000025"/>
    <x v="1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1"/>
    <n v="0"/>
    <n v="0"/>
    <n v="1"/>
    <n v="1"/>
    <n v="0"/>
    <n v="0"/>
    <n v="0"/>
    <n v="0"/>
    <n v="0"/>
    <n v="0"/>
    <n v="0"/>
    <n v="1"/>
    <n v="0"/>
    <n v="0"/>
    <n v="0"/>
    <n v="0"/>
    <n v="1"/>
    <n v="0"/>
    <n v="-0.80820000000000025"/>
    <x v="1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1"/>
    <n v="0"/>
    <n v="0"/>
    <n v="0"/>
    <n v="1"/>
    <n v="1"/>
    <n v="0"/>
    <n v="0"/>
    <n v="0"/>
    <n v="0"/>
    <n v="0"/>
    <n v="0"/>
    <n v="0"/>
    <n v="1"/>
    <n v="0"/>
    <n v="0"/>
    <n v="0"/>
    <n v="1"/>
    <n v="0"/>
    <n v="0"/>
    <n v="-3.0202"/>
    <x v="7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1"/>
    <n v="0"/>
    <n v="1"/>
    <n v="0"/>
    <n v="0"/>
    <n v="1"/>
    <n v="1"/>
    <n v="0"/>
    <n v="0"/>
    <n v="0"/>
    <n v="0"/>
    <n v="0"/>
    <n v="0"/>
    <n v="0"/>
    <n v="1"/>
    <n v="0"/>
    <n v="0"/>
    <n v="1"/>
    <n v="0"/>
    <n v="1"/>
    <n v="0"/>
    <n v="1.7568999999999999"/>
    <x v="1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1"/>
    <n v="0"/>
    <n v="0"/>
    <n v="1"/>
    <n v="1"/>
    <n v="0"/>
    <n v="0"/>
    <n v="0"/>
    <n v="0"/>
    <n v="0"/>
    <n v="1"/>
    <n v="0"/>
    <n v="1"/>
    <n v="1"/>
    <n v="0"/>
    <n v="0"/>
    <n v="0"/>
    <n v="1"/>
    <n v="0"/>
    <n v="-2.1393"/>
    <x v="21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1"/>
    <n v="0"/>
    <n v="0"/>
    <n v="1"/>
    <n v="1"/>
    <n v="0"/>
    <n v="0"/>
    <n v="0"/>
    <n v="0"/>
    <n v="0"/>
    <n v="1"/>
    <n v="0"/>
    <n v="1"/>
    <n v="1"/>
    <n v="0"/>
    <n v="0"/>
    <n v="0"/>
    <n v="1"/>
    <n v="0"/>
    <n v="-2.1393"/>
    <x v="21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1"/>
    <n v="1"/>
    <n v="0"/>
    <n v="0"/>
    <n v="0"/>
    <n v="0"/>
    <n v="0"/>
    <n v="1"/>
    <n v="0"/>
    <n v="1"/>
    <n v="1"/>
    <n v="0"/>
    <n v="0"/>
    <n v="1"/>
    <n v="0"/>
    <n v="0"/>
    <n v="-4.3513000000000002"/>
    <x v="20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0"/>
    <n v="0"/>
    <n v="0"/>
    <n v="0"/>
    <n v="0"/>
    <n v="0"/>
    <n v="0"/>
    <n v="-4.1669"/>
    <x v="10"/>
  </r>
  <r>
    <x v="0"/>
    <n v="1"/>
    <n v="1"/>
    <n v="0"/>
    <n v="1"/>
    <n v="0"/>
    <n v="0"/>
    <n v="0"/>
    <n v="0"/>
    <n v="0"/>
    <n v="0"/>
    <n v="0"/>
    <n v="0"/>
    <n v="0"/>
    <n v="0"/>
    <n v="1"/>
    <n v="0"/>
    <n v="0"/>
    <n v="1"/>
    <n v="0"/>
    <n v="0"/>
    <n v="1"/>
    <n v="1"/>
    <n v="0"/>
    <n v="0"/>
    <n v="0"/>
    <n v="0"/>
    <n v="0"/>
    <n v="1"/>
    <n v="0"/>
    <n v="1"/>
    <n v="1"/>
    <n v="1"/>
    <n v="0"/>
    <n v="0"/>
    <n v="1"/>
    <n v="0"/>
    <n v="-1.3515999999999999"/>
    <x v="26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0"/>
    <n v="0"/>
    <n v="0"/>
    <n v="0"/>
    <n v="0"/>
    <n v="1"/>
    <n v="0"/>
    <n v="0"/>
    <n v="0"/>
    <n v="0"/>
    <n v="0"/>
    <n v="0"/>
    <n v="0"/>
    <n v="1"/>
    <n v="1"/>
    <n v="0"/>
    <n v="0"/>
    <n v="0"/>
    <n v="0"/>
    <n v="0"/>
    <n v="0"/>
    <n v="1"/>
    <n v="0"/>
    <n v="0"/>
    <n v="0"/>
    <n v="0"/>
    <n v="0"/>
    <n v="0"/>
    <n v="0"/>
    <n v="-3.1979000000000002"/>
    <x v="27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1"/>
    <n v="1"/>
    <n v="0"/>
    <n v="0"/>
    <n v="0"/>
    <n v="0"/>
    <n v="0"/>
    <n v="0"/>
    <n v="0"/>
    <n v="1"/>
    <n v="0"/>
    <n v="0"/>
    <n v="0"/>
    <n v="1"/>
    <n v="0"/>
    <n v="0"/>
    <n v="-3.0202"/>
    <x v="7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1"/>
    <n v="1"/>
    <n v="0"/>
    <n v="0"/>
    <n v="0"/>
    <n v="0"/>
    <n v="0"/>
    <n v="0"/>
    <n v="0"/>
    <n v="1"/>
    <n v="0"/>
    <n v="0"/>
    <n v="0"/>
    <n v="1"/>
    <n v="0"/>
    <n v="0"/>
    <n v="-3.0202"/>
    <x v="7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1"/>
    <n v="0"/>
    <n v="0"/>
    <n v="0"/>
    <n v="0"/>
    <n v="0"/>
    <n v="0"/>
    <n v="0"/>
    <n v="0"/>
    <n v="-4.1669"/>
    <x v="10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1"/>
    <n v="0"/>
    <n v="0"/>
    <n v="1"/>
    <n v="1"/>
    <n v="0"/>
    <n v="0"/>
    <n v="0"/>
    <n v="0"/>
    <n v="0"/>
    <n v="0"/>
    <n v="0"/>
    <n v="1"/>
    <n v="1"/>
    <n v="0"/>
    <n v="0"/>
    <n v="0"/>
    <n v="1"/>
    <n v="0"/>
    <n v="-1.2974000000000001"/>
    <x v="9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1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1"/>
    <n v="1"/>
    <n v="0"/>
    <n v="0"/>
    <n v="0"/>
    <n v="0"/>
    <n v="0"/>
    <n v="1"/>
    <n v="0"/>
    <n v="0"/>
    <n v="0"/>
    <n v="0"/>
    <n v="0"/>
    <n v="1"/>
    <n v="0"/>
    <n v="0"/>
    <n v="-3.4709000000000003"/>
    <x v="28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1"/>
    <n v="0"/>
    <n v="0"/>
    <n v="0"/>
    <n v="0"/>
    <n v="0"/>
    <n v="0"/>
    <n v="0"/>
    <n v="0"/>
    <n v="-4.1669"/>
    <x v="10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1"/>
    <n v="1"/>
    <n v="0"/>
    <n v="0"/>
    <n v="0"/>
    <n v="0"/>
    <n v="0"/>
    <n v="0"/>
    <n v="0"/>
    <n v="1"/>
    <n v="1"/>
    <n v="0"/>
    <n v="0"/>
    <n v="1"/>
    <n v="0"/>
    <n v="0"/>
    <n v="-3.5094000000000003"/>
    <x v="2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1"/>
    <n v="0"/>
    <n v="0"/>
    <n v="0"/>
    <n v="0"/>
    <n v="0"/>
    <n v="0"/>
    <n v="1"/>
    <n v="0"/>
    <n v="1"/>
    <n v="0"/>
    <n v="0"/>
    <n v="1"/>
    <n v="1"/>
    <n v="1"/>
    <n v="0"/>
    <n v="0"/>
    <n v="0"/>
    <n v="0"/>
    <n v="0"/>
    <n v="0"/>
    <n v="0"/>
    <n v="1"/>
    <n v="1"/>
    <n v="1"/>
    <n v="0"/>
    <n v="1"/>
    <n v="0"/>
    <n v="0"/>
    <n v="-2.7217000000000002"/>
    <x v="1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1"/>
    <n v="0"/>
    <n v="1"/>
    <n v="0"/>
    <n v="0"/>
    <n v="1"/>
    <n v="1"/>
    <n v="0"/>
    <n v="0"/>
    <n v="0"/>
    <n v="0"/>
    <n v="0"/>
    <n v="0"/>
    <n v="0"/>
    <n v="0"/>
    <n v="0"/>
    <n v="0"/>
    <n v="1"/>
    <n v="0"/>
    <n v="1"/>
    <n v="0"/>
    <n v="2.1480999999999999"/>
    <x v="18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1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0"/>
    <n v="0"/>
    <n v="0"/>
    <n v="1"/>
    <n v="0"/>
    <n v="0"/>
    <n v="0"/>
    <n v="1"/>
    <n v="0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0"/>
    <n v="0"/>
    <n v="0"/>
    <n v="0"/>
    <n v="0"/>
    <n v="0"/>
    <n v="-2.6436000000000002"/>
    <x v="29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1"/>
    <n v="0"/>
    <n v="1"/>
    <n v="0"/>
    <n v="0"/>
    <n v="1"/>
    <n v="1"/>
    <n v="0"/>
    <n v="0"/>
    <n v="0"/>
    <n v="0"/>
    <n v="0"/>
    <n v="0"/>
    <n v="0"/>
    <n v="1"/>
    <n v="1"/>
    <n v="0"/>
    <n v="1"/>
    <n v="0"/>
    <n v="1"/>
    <n v="0"/>
    <n v="1.2677"/>
    <x v="11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1"/>
    <n v="0"/>
    <n v="0"/>
    <n v="0"/>
    <n v="0"/>
    <n v="0"/>
    <n v="-3.8142"/>
    <x v="13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1"/>
    <n v="1"/>
    <n v="0"/>
    <n v="0"/>
    <n v="0"/>
    <n v="0"/>
    <n v="0"/>
    <n v="0"/>
    <n v="0"/>
    <n v="1"/>
    <n v="1"/>
    <n v="0"/>
    <n v="0"/>
    <n v="1"/>
    <n v="0"/>
    <n v="0"/>
    <n v="-3.5094000000000003"/>
    <x v="22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1"/>
    <n v="0"/>
    <n v="1"/>
    <n v="0"/>
    <n v="0"/>
    <n v="1"/>
    <n v="1"/>
    <n v="1"/>
    <n v="0"/>
    <n v="0"/>
    <n v="0"/>
    <n v="0"/>
    <n v="0"/>
    <n v="1"/>
    <n v="0"/>
    <n v="1"/>
    <n v="1"/>
    <n v="1"/>
    <n v="0"/>
    <n v="1"/>
    <n v="0"/>
    <n v="0"/>
    <n v="-3.5636000000000001"/>
    <x v="24"/>
  </r>
  <r>
    <x v="0"/>
    <n v="1"/>
    <n v="1"/>
    <n v="0"/>
    <n v="1"/>
    <n v="0"/>
    <n v="0"/>
    <n v="1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1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1"/>
    <n v="0"/>
    <n v="1"/>
    <n v="0"/>
    <n v="0"/>
    <n v="1"/>
    <n v="1"/>
    <n v="0"/>
    <n v="0"/>
    <n v="0"/>
    <n v="0"/>
    <n v="0"/>
    <n v="0"/>
    <n v="0"/>
    <n v="1"/>
    <n v="0"/>
    <n v="0"/>
    <n v="1"/>
    <n v="0"/>
    <n v="1"/>
    <n v="0"/>
    <n v="1.7568999999999999"/>
    <x v="1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0"/>
    <n v="1"/>
    <n v="0"/>
    <n v="0"/>
    <n v="0"/>
    <n v="0"/>
    <n v="0"/>
    <n v="-4.6561000000000003"/>
    <x v="30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0"/>
    <n v="0"/>
    <n v="0"/>
    <n v="0"/>
    <n v="0"/>
    <n v="0"/>
    <n v="0"/>
    <n v="-4.1669"/>
    <x v="10"/>
  </r>
  <r>
    <x v="0"/>
    <n v="1"/>
    <n v="1"/>
    <n v="0"/>
    <n v="1"/>
    <n v="0"/>
    <n v="0"/>
    <n v="0"/>
    <n v="0"/>
    <n v="0"/>
    <n v="0"/>
    <n v="0"/>
    <n v="0"/>
    <n v="0"/>
    <n v="0"/>
    <n v="0"/>
    <n v="1"/>
    <n v="0"/>
    <n v="1"/>
    <n v="0"/>
    <n v="1"/>
    <n v="1"/>
    <n v="1"/>
    <n v="0"/>
    <n v="0"/>
    <n v="0"/>
    <n v="0"/>
    <n v="0"/>
    <n v="0"/>
    <n v="0"/>
    <n v="1"/>
    <n v="1"/>
    <n v="0"/>
    <n v="1"/>
    <n v="0"/>
    <n v="1"/>
    <n v="0"/>
    <n v="1.2677"/>
    <x v="11"/>
  </r>
  <r>
    <x v="0"/>
    <n v="1"/>
    <n v="1"/>
    <n v="0"/>
    <n v="1"/>
    <n v="0"/>
    <n v="0"/>
    <n v="0"/>
    <n v="0"/>
    <n v="0"/>
    <n v="0"/>
    <n v="0"/>
    <n v="0"/>
    <n v="0"/>
    <n v="0"/>
    <n v="1"/>
    <n v="0"/>
    <n v="1"/>
    <n v="0"/>
    <n v="0"/>
    <n v="0"/>
    <n v="1"/>
    <n v="1"/>
    <n v="0"/>
    <n v="0"/>
    <n v="0"/>
    <n v="0"/>
    <n v="0"/>
    <n v="0"/>
    <n v="0"/>
    <n v="1"/>
    <n v="1"/>
    <n v="1"/>
    <n v="0"/>
    <n v="1"/>
    <n v="0"/>
    <n v="0"/>
    <n v="-2.7217000000000002"/>
    <x v="1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0"/>
    <n v="1"/>
    <n v="0"/>
    <n v="0"/>
    <n v="0"/>
    <n v="0"/>
    <n v="0"/>
    <n v="0"/>
    <n v="0"/>
    <n v="-3.1979000000000002"/>
    <x v="27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1"/>
    <n v="1"/>
    <n v="0"/>
    <n v="0"/>
    <n v="0"/>
    <n v="0"/>
    <n v="0"/>
    <n v="0"/>
    <n v="0"/>
    <n v="1"/>
    <n v="1"/>
    <n v="0"/>
    <n v="0"/>
    <n v="1"/>
    <n v="0"/>
    <n v="0"/>
    <n v="-3.5094000000000003"/>
    <x v="2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1"/>
    <n v="0"/>
    <n v="0"/>
    <n v="1"/>
    <n v="1"/>
    <n v="0"/>
    <n v="0"/>
    <n v="0"/>
    <n v="0"/>
    <n v="0"/>
    <n v="0"/>
    <n v="0"/>
    <n v="1"/>
    <n v="1"/>
    <n v="0"/>
    <n v="0"/>
    <n v="0"/>
    <n v="1"/>
    <n v="0"/>
    <n v="-1.2974000000000001"/>
    <x v="9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1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1"/>
    <n v="0"/>
    <n v="1"/>
    <n v="0"/>
    <n v="0"/>
    <n v="0"/>
    <n v="1"/>
    <n v="1"/>
    <n v="0"/>
    <n v="0"/>
    <n v="0"/>
    <n v="0"/>
    <n v="0"/>
    <n v="1"/>
    <n v="0"/>
    <n v="1"/>
    <n v="1"/>
    <n v="1"/>
    <n v="0"/>
    <n v="1"/>
    <n v="0"/>
    <n v="0"/>
    <n v="-3.5636000000000001"/>
    <x v="24"/>
  </r>
  <r>
    <x v="0"/>
    <n v="1"/>
    <n v="1"/>
    <n v="0"/>
    <n v="1"/>
    <n v="0"/>
    <n v="0"/>
    <n v="0"/>
    <n v="0"/>
    <n v="0"/>
    <n v="0"/>
    <n v="0"/>
    <n v="0"/>
    <n v="0"/>
    <n v="0"/>
    <n v="1"/>
    <n v="0"/>
    <n v="1"/>
    <n v="0"/>
    <n v="0"/>
    <n v="1"/>
    <n v="1"/>
    <n v="1"/>
    <n v="0"/>
    <n v="0"/>
    <n v="0"/>
    <n v="0"/>
    <n v="0"/>
    <n v="1"/>
    <n v="0"/>
    <n v="0"/>
    <n v="1"/>
    <n v="1"/>
    <n v="0"/>
    <n v="1"/>
    <n v="0"/>
    <n v="0"/>
    <n v="-3.1724000000000006"/>
    <x v="31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1"/>
    <n v="0"/>
    <n v="0"/>
    <n v="0"/>
    <n v="0"/>
    <n v="0"/>
    <n v="0"/>
    <n v="0"/>
    <n v="0"/>
    <n v="-4.1669"/>
    <x v="10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1"/>
    <n v="-4.2359"/>
    <x v="2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1"/>
    <n v="1"/>
    <n v="0"/>
    <n v="0"/>
    <n v="0"/>
    <n v="0"/>
    <n v="0"/>
    <n v="1"/>
    <n v="0"/>
    <n v="0"/>
    <n v="0"/>
    <n v="0"/>
    <n v="0"/>
    <n v="1"/>
    <n v="0"/>
    <n v="0"/>
    <n v="-3.4709000000000003"/>
    <x v="28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1"/>
    <n v="0"/>
    <n v="1"/>
    <n v="0"/>
    <n v="0"/>
    <n v="1"/>
    <n v="1"/>
    <n v="0"/>
    <n v="0"/>
    <n v="0"/>
    <n v="0"/>
    <n v="0"/>
    <n v="0"/>
    <n v="0"/>
    <n v="1"/>
    <n v="0"/>
    <n v="0"/>
    <n v="1"/>
    <n v="0"/>
    <n v="1"/>
    <n v="0"/>
    <n v="1.7568999999999999"/>
    <x v="14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1"/>
    <n v="0"/>
    <n v="0"/>
    <n v="1"/>
    <n v="1"/>
    <n v="0"/>
    <n v="0"/>
    <n v="0"/>
    <n v="0"/>
    <n v="0"/>
    <n v="1"/>
    <n v="0"/>
    <n v="0"/>
    <n v="0"/>
    <n v="0"/>
    <n v="0"/>
    <n v="0"/>
    <n v="1"/>
    <n v="0"/>
    <n v="-1.2589000000000001"/>
    <x v="3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1"/>
    <n v="0"/>
    <n v="0"/>
    <n v="1"/>
    <n v="1"/>
    <n v="0"/>
    <n v="0"/>
    <n v="0"/>
    <n v="0"/>
    <n v="0"/>
    <n v="0"/>
    <n v="0"/>
    <n v="1"/>
    <n v="0"/>
    <n v="0"/>
    <n v="0"/>
    <n v="0"/>
    <n v="1"/>
    <n v="0"/>
    <n v="-0.80820000000000025"/>
    <x v="1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0"/>
    <n v="0"/>
    <n v="0"/>
    <n v="0"/>
    <n v="0"/>
    <n v="0"/>
    <n v="0"/>
    <n v="0"/>
    <n v="0"/>
    <n v="0"/>
    <n v="1"/>
    <n v="0"/>
    <n v="0"/>
    <n v="1"/>
    <n v="1"/>
    <n v="0"/>
    <n v="0"/>
    <n v="0"/>
    <n v="0"/>
    <n v="0"/>
    <n v="1"/>
    <n v="0"/>
    <n v="1"/>
    <n v="0"/>
    <n v="0"/>
    <n v="0"/>
    <n v="0"/>
    <n v="1"/>
    <n v="0"/>
    <n v="-1.6500999999999997"/>
    <x v="0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0"/>
    <n v="0"/>
    <n v="0"/>
    <n v="0"/>
    <n v="0"/>
    <n v="0"/>
    <n v="0"/>
    <n v="-4.1669"/>
    <x v="10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1"/>
    <n v="0"/>
    <n v="0"/>
    <n v="1"/>
    <n v="1"/>
    <n v="0"/>
    <n v="0"/>
    <n v="0"/>
    <n v="0"/>
    <n v="0"/>
    <n v="0"/>
    <n v="0"/>
    <n v="1"/>
    <n v="1"/>
    <n v="0"/>
    <n v="0"/>
    <n v="0"/>
    <n v="1"/>
    <n v="0"/>
    <n v="-1.2974000000000001"/>
    <x v="9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1"/>
    <n v="1"/>
    <n v="0"/>
    <n v="0"/>
    <n v="0"/>
    <n v="0"/>
    <n v="0"/>
    <n v="0"/>
    <n v="0"/>
    <n v="0"/>
    <n v="0"/>
    <n v="0"/>
    <n v="0"/>
    <n v="1"/>
    <n v="0"/>
    <n v="0"/>
    <n v="-2.6290000000000004"/>
    <x v="3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0"/>
    <n v="0"/>
    <n v="0"/>
    <n v="0"/>
    <n v="0"/>
    <n v="0"/>
    <n v="0"/>
    <n v="-4.1669"/>
    <x v="10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1"/>
    <n v="0"/>
    <n v="1"/>
    <n v="0"/>
    <n v="1"/>
    <n v="1"/>
    <n v="1"/>
    <n v="0"/>
    <n v="0"/>
    <n v="0"/>
    <n v="0"/>
    <n v="0"/>
    <n v="0"/>
    <n v="0"/>
    <n v="1"/>
    <n v="1"/>
    <n v="0"/>
    <n v="1"/>
    <n v="0"/>
    <n v="1"/>
    <n v="0"/>
    <n v="1.2677"/>
    <x v="11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1"/>
    <n v="1"/>
    <n v="0"/>
    <n v="0"/>
    <n v="0"/>
    <n v="0"/>
    <n v="0"/>
    <n v="0"/>
    <n v="0"/>
    <n v="0"/>
    <n v="0"/>
    <n v="0"/>
    <n v="0"/>
    <n v="1"/>
    <n v="0"/>
    <n v="0"/>
    <n v="-2.6290000000000004"/>
    <x v="3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0"/>
    <n v="0"/>
    <n v="0"/>
    <n v="0"/>
    <n v="0"/>
    <n v="0"/>
    <n v="0"/>
    <n v="-4.1669"/>
    <x v="10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1"/>
    <n v="0"/>
    <n v="0"/>
    <n v="0"/>
    <n v="0"/>
    <n v="0"/>
    <n v="0"/>
    <n v="0"/>
    <n v="0"/>
    <n v="-4.1669"/>
    <x v="10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1"/>
    <n v="0"/>
    <n v="0"/>
    <n v="1"/>
    <n v="1"/>
    <n v="0"/>
    <n v="0"/>
    <n v="0"/>
    <n v="0"/>
    <n v="0"/>
    <n v="0"/>
    <n v="0"/>
    <n v="1"/>
    <n v="1"/>
    <n v="0"/>
    <n v="0"/>
    <n v="0"/>
    <n v="1"/>
    <n v="0"/>
    <n v="-1.2974000000000001"/>
    <x v="9"/>
  </r>
  <r>
    <x v="0"/>
    <n v="1"/>
    <n v="1"/>
    <n v="0"/>
    <n v="1"/>
    <n v="0"/>
    <n v="0"/>
    <n v="0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0"/>
    <n v="0"/>
    <n v="0"/>
    <n v="0"/>
    <n v="0"/>
    <n v="0"/>
    <n v="0"/>
    <n v="-4.1669"/>
    <x v="10"/>
  </r>
  <r>
    <x v="0"/>
    <n v="1"/>
    <n v="1"/>
    <n v="0"/>
    <n v="1"/>
    <n v="0"/>
    <n v="0"/>
    <n v="1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1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1"/>
    <n v="0"/>
    <n v="1"/>
    <n v="0"/>
    <n v="0"/>
    <n v="1"/>
    <n v="1"/>
    <n v="0"/>
    <n v="0"/>
    <n v="0"/>
    <n v="0"/>
    <n v="0"/>
    <n v="0"/>
    <n v="0"/>
    <n v="1"/>
    <n v="1"/>
    <n v="0"/>
    <n v="1"/>
    <n v="0"/>
    <n v="1"/>
    <n v="0"/>
    <n v="1.2677"/>
    <x v="11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1"/>
    <n v="0"/>
    <n v="0"/>
    <n v="1"/>
    <n v="1"/>
    <n v="0"/>
    <n v="0"/>
    <n v="0"/>
    <n v="0"/>
    <n v="0"/>
    <n v="1"/>
    <n v="0"/>
    <n v="1"/>
    <n v="1"/>
    <n v="0"/>
    <n v="0"/>
    <n v="0"/>
    <n v="1"/>
    <n v="0"/>
    <n v="-2.1393"/>
    <x v="21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1"/>
    <n v="0"/>
    <n v="0"/>
    <n v="1"/>
    <n v="1"/>
    <n v="0"/>
    <n v="0"/>
    <n v="0"/>
    <n v="0"/>
    <n v="0"/>
    <n v="0"/>
    <n v="0"/>
    <n v="1"/>
    <n v="1"/>
    <n v="0"/>
    <n v="0"/>
    <n v="0"/>
    <n v="1"/>
    <n v="0"/>
    <n v="-1.2974000000000001"/>
    <x v="9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1"/>
    <n v="1"/>
    <n v="0"/>
    <n v="0"/>
    <n v="0"/>
    <n v="0"/>
    <n v="0"/>
    <n v="0"/>
    <n v="0"/>
    <n v="1"/>
    <n v="1"/>
    <n v="0"/>
    <n v="0"/>
    <n v="1"/>
    <n v="0"/>
    <n v="0"/>
    <n v="-3.5094000000000003"/>
    <x v="2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1"/>
    <n v="0"/>
    <n v="1"/>
    <n v="0"/>
    <n v="0"/>
    <n v="1"/>
    <n v="1"/>
    <n v="1"/>
    <n v="0"/>
    <n v="0"/>
    <n v="0"/>
    <n v="0"/>
    <n v="0"/>
    <n v="1"/>
    <n v="0"/>
    <n v="1"/>
    <n v="0"/>
    <n v="1"/>
    <n v="0"/>
    <n v="1"/>
    <n v="0"/>
    <n v="0"/>
    <n v="-3.0743999999999998"/>
    <x v="34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1"/>
    <n v="1"/>
    <n v="0"/>
    <n v="0"/>
    <n v="0"/>
    <n v="0"/>
    <n v="0"/>
    <n v="1"/>
    <n v="0"/>
    <n v="1"/>
    <n v="1"/>
    <n v="0"/>
    <n v="0"/>
    <n v="1"/>
    <n v="0"/>
    <n v="0"/>
    <n v="-4.3513000000000002"/>
    <x v="20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1"/>
    <n v="1"/>
    <n v="0"/>
    <n v="0"/>
    <n v="0"/>
    <n v="0"/>
    <n v="0"/>
    <n v="0"/>
    <n v="0"/>
    <n v="1"/>
    <n v="1"/>
    <n v="0"/>
    <n v="0"/>
    <n v="1"/>
    <n v="0"/>
    <n v="0"/>
    <n v="-3.5094000000000003"/>
    <x v="2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1"/>
    <n v="0"/>
    <n v="0"/>
    <n v="0"/>
    <n v="1"/>
    <n v="1"/>
    <n v="0"/>
    <n v="0"/>
    <n v="0"/>
    <n v="0"/>
    <n v="0"/>
    <n v="0"/>
    <n v="0"/>
    <n v="1"/>
    <n v="0"/>
    <n v="0"/>
    <n v="0"/>
    <n v="1"/>
    <n v="0"/>
    <n v="0"/>
    <n v="-3.0202"/>
    <x v="7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1"/>
    <n v="0"/>
    <n v="0"/>
    <n v="1"/>
    <n v="1"/>
    <n v="0"/>
    <n v="0"/>
    <n v="0"/>
    <n v="0"/>
    <n v="0"/>
    <n v="0"/>
    <n v="0"/>
    <n v="0"/>
    <n v="0"/>
    <n v="0"/>
    <n v="0"/>
    <n v="0"/>
    <n v="1"/>
    <n v="0"/>
    <n v="-0.41700000000000026"/>
    <x v="17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1"/>
    <n v="0"/>
    <n v="0"/>
    <n v="1"/>
    <n v="1"/>
    <n v="0"/>
    <n v="0"/>
    <n v="0"/>
    <n v="0"/>
    <n v="0"/>
    <n v="0"/>
    <n v="0"/>
    <n v="1"/>
    <n v="0"/>
    <n v="0"/>
    <n v="0"/>
    <n v="0"/>
    <n v="1"/>
    <n v="0"/>
    <n v="-0.80820000000000025"/>
    <x v="1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0"/>
    <n v="0"/>
    <n v="0"/>
    <n v="0"/>
    <n v="0"/>
    <n v="0"/>
    <n v="0"/>
    <n v="-4.1669"/>
    <x v="10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1"/>
    <n v="1"/>
    <n v="0"/>
    <n v="0"/>
    <n v="0"/>
    <n v="0"/>
    <n v="0"/>
    <n v="1"/>
    <n v="0"/>
    <n v="1"/>
    <n v="1"/>
    <n v="0"/>
    <n v="0"/>
    <n v="1"/>
    <n v="0"/>
    <n v="0"/>
    <n v="-4.3513000000000002"/>
    <x v="20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1"/>
    <n v="1"/>
    <n v="0"/>
    <n v="0"/>
    <n v="0"/>
    <n v="0"/>
    <n v="0"/>
    <n v="0"/>
    <n v="0"/>
    <n v="1"/>
    <n v="1"/>
    <n v="0"/>
    <n v="0"/>
    <n v="1"/>
    <n v="0"/>
    <n v="0"/>
    <n v="-3.5094000000000003"/>
    <x v="2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0"/>
    <n v="0"/>
    <n v="0"/>
    <n v="0"/>
    <n v="0"/>
    <n v="0"/>
    <n v="0"/>
    <n v="-4.1669"/>
    <x v="10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1"/>
    <n v="0"/>
    <n v="0"/>
    <n v="0"/>
    <n v="1"/>
    <n v="1"/>
    <n v="0"/>
    <n v="0"/>
    <n v="0"/>
    <n v="0"/>
    <n v="0"/>
    <n v="0"/>
    <n v="0"/>
    <n v="1"/>
    <n v="0"/>
    <n v="0"/>
    <n v="0"/>
    <n v="1"/>
    <n v="0"/>
    <n v="0"/>
    <n v="-3.0202"/>
    <x v="7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1"/>
    <n v="0"/>
    <n v="0"/>
    <n v="0"/>
    <n v="1"/>
    <n v="1"/>
    <n v="0"/>
    <n v="0"/>
    <n v="0"/>
    <n v="0"/>
    <n v="0"/>
    <n v="0"/>
    <n v="0"/>
    <n v="1"/>
    <n v="0"/>
    <n v="0"/>
    <n v="0"/>
    <n v="1"/>
    <n v="0"/>
    <n v="0"/>
    <n v="-3.0202"/>
    <x v="7"/>
  </r>
  <r>
    <x v="0"/>
    <n v="1"/>
    <n v="1"/>
    <n v="0"/>
    <n v="1"/>
    <n v="0"/>
    <n v="0"/>
    <n v="0"/>
    <n v="1"/>
    <n v="0"/>
    <n v="0"/>
    <n v="0"/>
    <n v="1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1"/>
    <n v="0"/>
    <n v="1"/>
    <n v="0"/>
    <n v="1"/>
    <n v="1"/>
    <n v="1"/>
    <n v="0"/>
    <n v="0"/>
    <n v="0"/>
    <n v="0"/>
    <n v="0"/>
    <n v="1"/>
    <n v="0"/>
    <n v="0"/>
    <n v="1"/>
    <n v="0"/>
    <n v="1"/>
    <n v="0"/>
    <n v="1"/>
    <n v="0"/>
    <n v="0.81699999999999973"/>
    <x v="3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1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1"/>
    <n v="0"/>
    <n v="1"/>
    <n v="0"/>
    <n v="0"/>
    <n v="0"/>
    <n v="1"/>
    <n v="1"/>
    <n v="0"/>
    <n v="0"/>
    <n v="0"/>
    <n v="0"/>
    <n v="0"/>
    <n v="0"/>
    <n v="0"/>
    <n v="1"/>
    <n v="0"/>
    <n v="1"/>
    <n v="0"/>
    <n v="1"/>
    <n v="0"/>
    <n v="0"/>
    <n v="-2.2324999999999999"/>
    <x v="36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1"/>
    <n v="0"/>
    <n v="0"/>
    <n v="0"/>
    <n v="0"/>
    <n v="0"/>
    <n v="0"/>
    <n v="0"/>
    <n v="0"/>
    <n v="-4.1669"/>
    <x v="10"/>
  </r>
  <r>
    <x v="0"/>
    <n v="1"/>
    <n v="1"/>
    <n v="0"/>
    <n v="1"/>
    <n v="0"/>
    <n v="0"/>
    <n v="0"/>
    <n v="1"/>
    <n v="0"/>
    <n v="0"/>
    <n v="0"/>
    <n v="1"/>
    <n v="0"/>
    <n v="1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1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1"/>
    <n v="1"/>
    <n v="0"/>
    <n v="0"/>
    <n v="0"/>
    <n v="0"/>
    <n v="0"/>
    <n v="0"/>
    <n v="0"/>
    <n v="1"/>
    <n v="1"/>
    <n v="0"/>
    <n v="0"/>
    <n v="1"/>
    <n v="0"/>
    <n v="0"/>
    <n v="-3.5094000000000003"/>
    <x v="2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1"/>
    <n v="1"/>
    <n v="0"/>
    <n v="0"/>
    <n v="0"/>
    <n v="0"/>
    <n v="0"/>
    <n v="0"/>
    <n v="0"/>
    <n v="1"/>
    <n v="1"/>
    <n v="0"/>
    <n v="0"/>
    <n v="1"/>
    <n v="0"/>
    <n v="0"/>
    <n v="-3.5094000000000003"/>
    <x v="2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1"/>
    <n v="0"/>
    <n v="0"/>
    <n v="1"/>
    <n v="1"/>
    <n v="0"/>
    <n v="0"/>
    <n v="0"/>
    <n v="0"/>
    <n v="0"/>
    <n v="1"/>
    <n v="0"/>
    <n v="0"/>
    <n v="0"/>
    <n v="0"/>
    <n v="0"/>
    <n v="0"/>
    <n v="1"/>
    <n v="0"/>
    <n v="-1.2589000000000001"/>
    <x v="3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1"/>
    <n v="1"/>
    <n v="0"/>
    <n v="0"/>
    <n v="0"/>
    <n v="0"/>
    <n v="0"/>
    <n v="0"/>
    <n v="0"/>
    <n v="1"/>
    <n v="1"/>
    <n v="0"/>
    <n v="0"/>
    <n v="1"/>
    <n v="0"/>
    <n v="0"/>
    <n v="-3.5094000000000003"/>
    <x v="2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1"/>
    <n v="0"/>
    <n v="1"/>
    <n v="0"/>
    <n v="0"/>
    <n v="1"/>
    <n v="1"/>
    <n v="0"/>
    <n v="0"/>
    <n v="0"/>
    <n v="0"/>
    <n v="0"/>
    <n v="0"/>
    <n v="0"/>
    <n v="1"/>
    <n v="1"/>
    <n v="0"/>
    <n v="1"/>
    <n v="0"/>
    <n v="1"/>
    <n v="0"/>
    <n v="1.2677"/>
    <x v="11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1"/>
    <n v="0"/>
    <n v="1"/>
    <n v="0"/>
    <n v="0"/>
    <n v="1"/>
    <n v="1"/>
    <n v="1"/>
    <n v="0"/>
    <n v="0"/>
    <n v="0"/>
    <n v="0"/>
    <n v="0"/>
    <n v="0"/>
    <n v="0"/>
    <n v="1"/>
    <n v="1"/>
    <n v="1"/>
    <n v="0"/>
    <n v="1"/>
    <n v="0"/>
    <n v="0"/>
    <n v="-2.7217000000000002"/>
    <x v="1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1"/>
    <n v="1"/>
    <n v="0"/>
    <n v="0"/>
    <n v="0"/>
    <n v="0"/>
    <n v="0"/>
    <n v="0"/>
    <n v="0"/>
    <n v="1"/>
    <n v="1"/>
    <n v="0"/>
    <n v="0"/>
    <n v="1"/>
    <n v="0"/>
    <n v="0"/>
    <n v="-3.5094000000000003"/>
    <x v="2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0"/>
    <n v="0"/>
    <n v="0"/>
    <n v="1"/>
    <n v="0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0"/>
    <n v="1"/>
    <n v="0"/>
    <n v="0"/>
    <n v="1"/>
    <n v="0"/>
    <n v="0"/>
    <n v="0"/>
    <n v="0"/>
    <n v="0"/>
    <n v="-3.1328"/>
    <x v="37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1"/>
    <n v="0"/>
    <n v="0"/>
    <n v="0"/>
    <n v="0"/>
    <n v="0"/>
    <n v="0"/>
    <n v="0"/>
    <n v="0"/>
    <n v="-4.1669"/>
    <x v="10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1"/>
    <n v="0"/>
    <n v="0"/>
    <n v="1"/>
    <n v="1"/>
    <n v="0"/>
    <n v="0"/>
    <n v="0"/>
    <n v="0"/>
    <n v="0"/>
    <n v="0"/>
    <n v="0"/>
    <n v="1"/>
    <n v="1"/>
    <n v="0"/>
    <n v="0"/>
    <n v="0"/>
    <n v="1"/>
    <n v="0"/>
    <n v="-1.2974000000000001"/>
    <x v="9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1"/>
    <n v="0"/>
    <n v="0"/>
    <n v="0"/>
    <n v="1"/>
    <n v="1"/>
    <n v="0"/>
    <n v="0"/>
    <n v="0"/>
    <n v="0"/>
    <n v="0"/>
    <n v="1"/>
    <n v="0"/>
    <n v="1"/>
    <n v="1"/>
    <n v="0"/>
    <n v="0"/>
    <n v="1"/>
    <n v="0"/>
    <n v="0"/>
    <n v="-4.3513000000000002"/>
    <x v="20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1"/>
    <n v="0"/>
    <n v="0"/>
    <n v="1"/>
    <n v="1"/>
    <n v="0"/>
    <n v="0"/>
    <n v="0"/>
    <n v="0"/>
    <n v="0"/>
    <n v="1"/>
    <n v="0"/>
    <n v="1"/>
    <n v="1"/>
    <n v="0"/>
    <n v="0"/>
    <n v="0"/>
    <n v="1"/>
    <n v="0"/>
    <n v="-2.1393"/>
    <x v="21"/>
  </r>
  <r>
    <x v="0"/>
    <n v="1"/>
    <n v="1"/>
    <n v="0"/>
    <n v="1"/>
    <n v="0"/>
    <n v="0"/>
    <n v="0"/>
    <n v="1"/>
    <n v="0"/>
    <n v="0"/>
    <n v="0"/>
    <n v="1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1"/>
    <n v="1"/>
    <n v="0"/>
    <n v="0"/>
    <n v="0"/>
    <n v="0"/>
    <n v="0"/>
    <n v="0"/>
    <n v="0"/>
    <n v="0"/>
    <n v="0"/>
    <n v="0"/>
    <n v="0"/>
    <n v="1"/>
    <n v="0"/>
    <n v="0"/>
    <n v="-2.6290000000000004"/>
    <x v="3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1"/>
    <n v="0"/>
    <n v="1"/>
    <n v="0"/>
    <n v="0"/>
    <n v="1"/>
    <n v="1"/>
    <n v="1"/>
    <n v="0"/>
    <n v="0"/>
    <n v="0"/>
    <n v="0"/>
    <n v="0"/>
    <n v="0"/>
    <n v="0"/>
    <n v="1"/>
    <n v="1"/>
    <n v="1"/>
    <n v="0"/>
    <n v="1"/>
    <n v="0"/>
    <n v="0"/>
    <n v="-2.7217000000000002"/>
    <x v="1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1"/>
    <n v="1"/>
    <n v="0"/>
    <n v="0"/>
    <n v="0"/>
    <n v="0"/>
    <n v="0"/>
    <n v="0"/>
    <n v="0"/>
    <n v="1"/>
    <n v="1"/>
    <n v="0"/>
    <n v="0"/>
    <n v="1"/>
    <n v="0"/>
    <n v="0"/>
    <n v="-3.5094000000000003"/>
    <x v="22"/>
  </r>
  <r>
    <x v="0"/>
    <n v="1"/>
    <n v="1"/>
    <n v="0"/>
    <n v="1"/>
    <n v="0"/>
    <n v="0"/>
    <n v="0"/>
    <n v="0"/>
    <n v="0"/>
    <n v="0"/>
    <n v="0"/>
    <n v="0"/>
    <n v="0"/>
    <n v="0"/>
    <n v="1"/>
    <n v="0"/>
    <n v="1"/>
    <n v="0"/>
    <n v="0"/>
    <n v="0"/>
    <n v="1"/>
    <n v="1"/>
    <n v="0"/>
    <n v="0"/>
    <n v="0"/>
    <n v="0"/>
    <n v="0"/>
    <n v="1"/>
    <n v="0"/>
    <n v="1"/>
    <n v="1"/>
    <n v="1"/>
    <n v="0"/>
    <n v="1"/>
    <n v="0"/>
    <n v="0"/>
    <n v="-3.5636000000000001"/>
    <x v="2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1"/>
    <n v="0"/>
    <n v="0"/>
    <n v="1"/>
    <n v="0"/>
    <n v="0"/>
    <n v="1"/>
    <n v="1"/>
    <n v="0"/>
    <n v="0"/>
    <n v="0"/>
    <n v="0"/>
    <n v="0"/>
    <n v="0"/>
    <n v="0"/>
    <n v="1"/>
    <n v="1"/>
    <n v="1"/>
    <n v="0"/>
    <n v="0"/>
    <n v="1"/>
    <n v="0"/>
    <n v="-0.50970000000000004"/>
    <x v="19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1"/>
    <n v="0"/>
    <n v="0"/>
    <n v="1"/>
    <n v="1"/>
    <n v="0"/>
    <n v="0"/>
    <n v="0"/>
    <n v="0"/>
    <n v="0"/>
    <n v="0"/>
    <n v="0"/>
    <n v="0"/>
    <n v="0"/>
    <n v="0"/>
    <n v="0"/>
    <n v="0"/>
    <n v="1"/>
    <n v="0"/>
    <n v="-0.41700000000000026"/>
    <x v="17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1"/>
    <n v="0"/>
    <n v="0"/>
    <n v="0"/>
    <n v="0"/>
    <n v="0"/>
    <n v="-3.8142"/>
    <x v="1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1"/>
    <n v="0"/>
    <n v="0"/>
    <n v="0"/>
    <n v="1"/>
    <n v="1"/>
    <n v="0"/>
    <n v="0"/>
    <n v="0"/>
    <n v="0"/>
    <n v="0"/>
    <n v="1"/>
    <n v="0"/>
    <n v="0"/>
    <n v="0"/>
    <n v="0"/>
    <n v="0"/>
    <n v="1"/>
    <n v="0"/>
    <n v="0"/>
    <n v="-3.4709000000000003"/>
    <x v="28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1"/>
    <n v="0"/>
    <n v="0"/>
    <n v="1"/>
    <n v="1"/>
    <n v="0"/>
    <n v="0"/>
    <n v="0"/>
    <n v="0"/>
    <n v="0"/>
    <n v="0"/>
    <n v="0"/>
    <n v="1"/>
    <n v="1"/>
    <n v="0"/>
    <n v="0"/>
    <n v="0"/>
    <n v="1"/>
    <n v="0"/>
    <n v="-1.2974000000000001"/>
    <x v="9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1"/>
    <n v="0"/>
    <n v="0"/>
    <n v="1"/>
    <n v="1"/>
    <n v="0"/>
    <n v="0"/>
    <n v="0"/>
    <n v="0"/>
    <n v="0"/>
    <n v="0"/>
    <n v="0"/>
    <n v="1"/>
    <n v="0"/>
    <n v="0"/>
    <n v="0"/>
    <n v="0"/>
    <n v="1"/>
    <n v="0"/>
    <n v="-0.80820000000000025"/>
    <x v="1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1"/>
    <n v="0"/>
    <n v="0"/>
    <n v="1"/>
    <n v="1"/>
    <n v="0"/>
    <n v="0"/>
    <n v="0"/>
    <n v="0"/>
    <n v="0"/>
    <n v="0"/>
    <n v="0"/>
    <n v="1"/>
    <n v="1"/>
    <n v="0"/>
    <n v="0"/>
    <n v="0"/>
    <n v="1"/>
    <n v="0"/>
    <n v="-1.2974000000000001"/>
    <x v="9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0"/>
    <n v="0"/>
    <n v="0"/>
    <n v="0"/>
    <n v="0"/>
    <n v="0"/>
    <n v="0"/>
    <n v="-4.1669"/>
    <x v="10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0"/>
    <n v="0"/>
    <n v="0"/>
    <n v="0"/>
    <n v="0"/>
    <n v="0"/>
    <n v="0"/>
    <n v="-4.1669"/>
    <x v="10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1"/>
    <n v="1"/>
    <n v="0"/>
    <n v="0"/>
    <n v="0"/>
    <n v="0"/>
    <n v="0"/>
    <n v="0"/>
    <n v="0"/>
    <n v="0"/>
    <n v="0"/>
    <n v="0"/>
    <n v="0"/>
    <n v="1"/>
    <n v="0"/>
    <n v="0"/>
    <n v="-2.6290000000000004"/>
    <x v="3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1"/>
    <n v="0"/>
    <n v="0"/>
    <n v="0"/>
    <n v="1"/>
    <n v="1"/>
    <n v="0"/>
    <n v="0"/>
    <n v="0"/>
    <n v="0"/>
    <n v="0"/>
    <n v="0"/>
    <n v="0"/>
    <n v="1"/>
    <n v="0"/>
    <n v="0"/>
    <n v="0"/>
    <n v="1"/>
    <n v="0"/>
    <n v="0"/>
    <n v="-3.0202"/>
    <x v="7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0"/>
    <n v="0"/>
    <n v="0"/>
    <n v="0"/>
    <n v="0"/>
    <n v="0"/>
    <n v="0"/>
    <n v="-4.1669"/>
    <x v="10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1"/>
    <n v="0"/>
    <n v="1"/>
    <n v="0"/>
    <n v="0"/>
    <n v="1"/>
    <n v="1"/>
    <n v="0"/>
    <n v="0"/>
    <n v="0"/>
    <n v="0"/>
    <n v="0"/>
    <n v="0"/>
    <n v="0"/>
    <n v="1"/>
    <n v="0"/>
    <n v="0"/>
    <n v="1"/>
    <n v="0"/>
    <n v="1"/>
    <n v="0"/>
    <n v="1.7568999999999999"/>
    <x v="1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1"/>
    <n v="0"/>
    <n v="0"/>
    <n v="1"/>
    <n v="1"/>
    <n v="0"/>
    <n v="0"/>
    <n v="0"/>
    <n v="0"/>
    <n v="0"/>
    <n v="0"/>
    <n v="0"/>
    <n v="1"/>
    <n v="0"/>
    <n v="0"/>
    <n v="0"/>
    <n v="0"/>
    <n v="1"/>
    <n v="0"/>
    <n v="-0.80820000000000025"/>
    <x v="1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1"/>
    <n v="0"/>
    <n v="1"/>
    <n v="0"/>
    <n v="0"/>
    <n v="1"/>
    <n v="1"/>
    <n v="0"/>
    <n v="0"/>
    <n v="0"/>
    <n v="0"/>
    <n v="0"/>
    <n v="0"/>
    <n v="0"/>
    <n v="1"/>
    <n v="0"/>
    <n v="0"/>
    <n v="1"/>
    <n v="0"/>
    <n v="1"/>
    <n v="0"/>
    <n v="1.7568999999999999"/>
    <x v="1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1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1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0"/>
    <n v="0"/>
    <n v="0"/>
    <n v="0"/>
    <n v="0"/>
    <n v="0"/>
    <n v="0"/>
    <n v="1"/>
    <n v="0"/>
    <n v="1"/>
    <n v="0"/>
    <n v="0"/>
    <n v="1"/>
    <n v="1"/>
    <n v="1"/>
    <n v="0"/>
    <n v="0"/>
    <n v="0"/>
    <n v="0"/>
    <n v="0"/>
    <n v="0"/>
    <n v="0"/>
    <n v="1"/>
    <n v="0"/>
    <n v="1"/>
    <n v="0"/>
    <n v="1"/>
    <n v="0"/>
    <n v="0"/>
    <n v="-2.2324999999999999"/>
    <x v="36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1"/>
    <n v="0"/>
    <n v="1"/>
    <n v="0"/>
    <n v="0"/>
    <n v="1"/>
    <n v="1"/>
    <n v="0"/>
    <n v="0"/>
    <n v="0"/>
    <n v="0"/>
    <n v="0"/>
    <n v="0"/>
    <n v="0"/>
    <n v="1"/>
    <n v="0"/>
    <n v="0"/>
    <n v="1"/>
    <n v="0"/>
    <n v="1"/>
    <n v="0"/>
    <n v="1.7568999999999999"/>
    <x v="1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1"/>
    <n v="0"/>
    <n v="1"/>
    <n v="0"/>
    <n v="0"/>
    <n v="0"/>
    <n v="1"/>
    <n v="1"/>
    <n v="0"/>
    <n v="0"/>
    <n v="0"/>
    <n v="0"/>
    <n v="0"/>
    <n v="1"/>
    <n v="0"/>
    <n v="1"/>
    <n v="1"/>
    <n v="1"/>
    <n v="0"/>
    <n v="1"/>
    <n v="0"/>
    <n v="0"/>
    <n v="-3.5636000000000001"/>
    <x v="2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1"/>
    <n v="0"/>
    <n v="1"/>
    <n v="0"/>
    <n v="0"/>
    <n v="1"/>
    <n v="1"/>
    <n v="1"/>
    <n v="0"/>
    <n v="0"/>
    <n v="0"/>
    <n v="0"/>
    <n v="0"/>
    <n v="0"/>
    <n v="0"/>
    <n v="1"/>
    <n v="1"/>
    <n v="1"/>
    <n v="0"/>
    <n v="1"/>
    <n v="0"/>
    <n v="0"/>
    <n v="-2.7217000000000002"/>
    <x v="1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1"/>
    <n v="0"/>
    <n v="0"/>
    <n v="0"/>
    <n v="0"/>
    <n v="0"/>
    <n v="-3.8142"/>
    <x v="1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1"/>
    <n v="1"/>
    <n v="0"/>
    <n v="0"/>
    <n v="0"/>
    <n v="1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1"/>
    <n v="0"/>
    <n v="0"/>
    <n v="0"/>
    <n v="0"/>
    <n v="0"/>
    <n v="-5.0472999999999999"/>
    <x v="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1"/>
    <n v="0"/>
    <n v="1"/>
    <n v="0"/>
    <n v="0"/>
    <n v="1"/>
    <n v="1"/>
    <n v="0"/>
    <n v="0"/>
    <n v="0"/>
    <n v="0"/>
    <n v="0"/>
    <n v="0"/>
    <n v="0"/>
    <n v="1"/>
    <n v="1"/>
    <n v="0"/>
    <n v="1"/>
    <n v="0"/>
    <n v="1"/>
    <n v="0"/>
    <n v="1.2677"/>
    <x v="11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1"/>
    <n v="0"/>
    <n v="1"/>
    <n v="0"/>
    <n v="0"/>
    <n v="0"/>
    <n v="1"/>
    <n v="1"/>
    <n v="0"/>
    <n v="0"/>
    <n v="0"/>
    <n v="0"/>
    <n v="0"/>
    <n v="0"/>
    <n v="0"/>
    <n v="0"/>
    <n v="0"/>
    <n v="1"/>
    <n v="0"/>
    <n v="1"/>
    <n v="0"/>
    <n v="0"/>
    <n v="-1.8413000000000002"/>
    <x v="38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1"/>
    <n v="0"/>
    <n v="0"/>
    <n v="1"/>
    <n v="0"/>
    <n v="0"/>
    <n v="0"/>
    <n v="1"/>
    <n v="1"/>
    <n v="0"/>
    <n v="0"/>
    <n v="0"/>
    <n v="0"/>
    <n v="0"/>
    <n v="0"/>
    <n v="0"/>
    <n v="0"/>
    <n v="0"/>
    <n v="0"/>
    <n v="0"/>
    <n v="1"/>
    <n v="0"/>
    <n v="0"/>
    <n v="-2.6290000000000004"/>
    <x v="33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0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1"/>
    <n v="0"/>
    <n v="0"/>
    <n v="0"/>
    <n v="0"/>
    <n v="0"/>
    <n v="-4.2054"/>
    <x v="2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1"/>
    <n v="0"/>
    <n v="0"/>
    <n v="0"/>
    <n v="0"/>
    <n v="0"/>
    <n v="0"/>
    <n v="-4.5580999999999996"/>
    <x v="6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0"/>
    <n v="0"/>
    <n v="0"/>
    <n v="0"/>
    <n v="0"/>
    <n v="0"/>
    <n v="0"/>
    <n v="-3.3250000000000002"/>
    <x v="4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1"/>
    <n v="0"/>
    <n v="0"/>
    <n v="0"/>
    <n v="0"/>
    <n v="0"/>
    <n v="0"/>
    <n v="0"/>
    <n v="0"/>
    <n v="-4.1669"/>
    <x v="10"/>
  </r>
  <r>
    <x v="0"/>
    <n v="1"/>
    <n v="1"/>
    <n v="0"/>
    <n v="1"/>
    <n v="0"/>
    <n v="0"/>
    <n v="0"/>
    <n v="0"/>
    <n v="0"/>
    <n v="0"/>
    <n v="0"/>
    <n v="0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  <r>
    <x v="0"/>
    <n v="1"/>
    <n v="1"/>
    <n v="0"/>
    <n v="1"/>
    <n v="0"/>
    <n v="0"/>
    <n v="0"/>
    <n v="1"/>
    <n v="0"/>
    <n v="0"/>
    <n v="0"/>
    <n v="1"/>
    <n v="0"/>
    <n v="0"/>
    <n v="0"/>
    <n v="0"/>
    <n v="0"/>
    <n v="0"/>
    <n v="1"/>
    <n v="0"/>
    <n v="1"/>
    <n v="1"/>
    <n v="0"/>
    <n v="0"/>
    <n v="0"/>
    <n v="0"/>
    <n v="0"/>
    <n v="0"/>
    <n v="0"/>
    <n v="1"/>
    <n v="0"/>
    <n v="0"/>
    <n v="0"/>
    <n v="0"/>
    <n v="0"/>
    <n v="0"/>
    <n v="-3.7162000000000002"/>
    <x v="5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4D6C873-AF9C-4901-A040-696D708AD70B}" name="TablaDinámica1" cacheId="12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>
  <location ref="A18:B19" firstHeaderRow="1" firstDataRow="1" firstDataCol="1" rowPageCount="1" colPageCount="1"/>
  <pivotFields count="39">
    <pivotField axis="axisPage" multipleItemSelectionAllowed="1" showAll="0">
      <items count="3">
        <item m="1" x="1"/>
        <item h="1" x="0"/>
        <item t="default"/>
      </items>
    </pivotField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axis="axisRow" dataField="1" numFmtId="165" showAll="0" sortType="ascending">
      <items count="176">
        <item m="1" x="58"/>
        <item m="1" x="155"/>
        <item m="1" x="60"/>
        <item m="1" x="153"/>
        <item m="1" x="80"/>
        <item m="1" x="66"/>
        <item m="1" x="104"/>
        <item m="1" x="87"/>
        <item m="1" x="43"/>
        <item m="1" x="168"/>
        <item x="3"/>
        <item m="1" x="105"/>
        <item m="1" x="56"/>
        <item m="1" x="142"/>
        <item m="1" x="102"/>
        <item m="1" x="147"/>
        <item x="30"/>
        <item m="1" x="166"/>
        <item m="1" x="112"/>
        <item m="1" x="83"/>
        <item m="1" x="129"/>
        <item x="6"/>
        <item m="1" x="89"/>
        <item m="1" x="84"/>
        <item m="1" x="100"/>
        <item m="1" x="81"/>
        <item m="1" x="164"/>
        <item x="20"/>
        <item m="1" x="107"/>
        <item x="23"/>
        <item m="1" x="98"/>
        <item m="1" x="157"/>
        <item x="2"/>
        <item m="1" x="172"/>
        <item x="10"/>
        <item m="1" x="154"/>
        <item m="1" x="45"/>
        <item m="1" x="139"/>
        <item m="1" x="90"/>
        <item m="1" x="106"/>
        <item m="1" x="108"/>
        <item m="1" x="72"/>
        <item m="1" x="167"/>
        <item m="1" x="159"/>
        <item m="1" x="161"/>
        <item m="1" x="117"/>
        <item x="13"/>
        <item m="1" x="79"/>
        <item m="1" x="65"/>
        <item m="1" x="133"/>
        <item m="1" x="130"/>
        <item x="5"/>
        <item m="1" x="78"/>
        <item m="1" x="141"/>
        <item m="1" x="174"/>
        <item m="1" x="46"/>
        <item x="24"/>
        <item m="1" x="70"/>
        <item x="22"/>
        <item m="1" x="173"/>
        <item x="28"/>
        <item m="1" x="101"/>
        <item m="1" x="169"/>
        <item x="8"/>
        <item m="1" x="103"/>
        <item m="1" x="53"/>
        <item x="4"/>
        <item m="1" x="69"/>
        <item m="1" x="116"/>
        <item m="1" x="95"/>
        <item m="1" x="170"/>
        <item x="27"/>
        <item m="1" x="55"/>
        <item x="31"/>
        <item m="1" x="124"/>
        <item x="37"/>
        <item m="1" x="137"/>
        <item m="1" x="140"/>
        <item x="34"/>
        <item m="1" x="122"/>
        <item x="7"/>
        <item m="1" x="61"/>
        <item m="1" x="162"/>
        <item m="1" x="94"/>
        <item m="1" x="74"/>
        <item m="1" x="110"/>
        <item x="12"/>
        <item m="1" x="120"/>
        <item m="1" x="97"/>
        <item x="29"/>
        <item x="33"/>
        <item m="1" x="131"/>
        <item m="1" x="88"/>
        <item m="1" x="126"/>
        <item m="1" x="125"/>
        <item m="1" x="48"/>
        <item m="1" x="59"/>
        <item m="1" x="121"/>
        <item m="1" x="123"/>
        <item x="36"/>
        <item m="1" x="143"/>
        <item m="1" x="50"/>
        <item m="1" x="51"/>
        <item x="21"/>
        <item m="1" x="93"/>
        <item m="1" x="82"/>
        <item m="1" x="57"/>
        <item m="1" x="163"/>
        <item m="1" x="75"/>
        <item m="1" x="149"/>
        <item m="1" x="119"/>
        <item m="1" x="40"/>
        <item x="38"/>
        <item m="1" x="150"/>
        <item m="1" x="76"/>
        <item m="1" x="47"/>
        <item x="0"/>
        <item m="1" x="156"/>
        <item m="1" x="144"/>
        <item m="1" x="118"/>
        <item m="1" x="73"/>
        <item m="1" x="49"/>
        <item m="1" x="71"/>
        <item m="1" x="92"/>
        <item x="26"/>
        <item m="1" x="99"/>
        <item x="9"/>
        <item m="1" x="114"/>
        <item x="32"/>
        <item m="1" x="145"/>
        <item m="1" x="68"/>
        <item m="1" x="62"/>
        <item m="1" x="146"/>
        <item m="1" x="138"/>
        <item x="1"/>
        <item m="1" x="152"/>
        <item m="1" x="64"/>
        <item m="1" x="158"/>
        <item m="1" x="134"/>
        <item x="19"/>
        <item m="1" x="44"/>
        <item x="17"/>
        <item m="1" x="42"/>
        <item m="1" x="135"/>
        <item m="1" x="41"/>
        <item m="1" x="54"/>
        <item m="1" x="67"/>
        <item x="16"/>
        <item m="1" x="165"/>
        <item x="35"/>
        <item m="1" x="86"/>
        <item m="1" x="96"/>
        <item x="25"/>
        <item m="1" x="111"/>
        <item x="11"/>
        <item m="1" x="127"/>
        <item m="1" x="148"/>
        <item m="1" x="109"/>
        <item x="15"/>
        <item m="1" x="132"/>
        <item x="14"/>
        <item m="1" x="113"/>
        <item m="1" x="77"/>
        <item m="1" x="160"/>
        <item x="18"/>
        <item m="1" x="171"/>
        <item m="1" x="91"/>
        <item m="1" x="136"/>
        <item m="1" x="151"/>
        <item m="1" x="85"/>
        <item m="1" x="115"/>
        <item m="1" x="52"/>
        <item m="1" x="63"/>
        <item m="1" x="128"/>
        <item m="1" x="39"/>
        <item t="default"/>
      </items>
    </pivotField>
  </pivotFields>
  <rowFields count="1">
    <field x="38"/>
  </rowFields>
  <rowItems count="1">
    <i t="grand">
      <x/>
    </i>
  </rowItems>
  <colItems count="1">
    <i/>
  </colItems>
  <pageFields count="1">
    <pageField fld="0" hier="-1"/>
  </pageFields>
  <dataFields count="1">
    <dataField name="Cuenta de Puntaje" fld="38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mments" Target="../comments1.xml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omments" Target="../comments2.xml"/><Relationship Id="rId5" Type="http://schemas.openxmlformats.org/officeDocument/2006/relationships/image" Target="../media/image1.emf"/><Relationship Id="rId4" Type="http://schemas.openxmlformats.org/officeDocument/2006/relationships/oleObject" Target="../embeddings/oleObject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6" Type="http://schemas.openxmlformats.org/officeDocument/2006/relationships/comments" Target="../comments3.xml"/><Relationship Id="rId5" Type="http://schemas.openxmlformats.org/officeDocument/2006/relationships/image" Target="../media/image1.emf"/><Relationship Id="rId4" Type="http://schemas.openxmlformats.org/officeDocument/2006/relationships/oleObject" Target="../embeddings/oleObject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1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5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EF01E-0BD4-43D3-A691-05C3B17A6C43}">
  <sheetPr>
    <tabColor rgb="FF0000FF"/>
    <pageSetUpPr fitToPage="1"/>
  </sheetPr>
  <dimension ref="A1:K49"/>
  <sheetViews>
    <sheetView showGridLines="0" tabSelected="1" zoomScale="150" zoomScaleNormal="150" workbookViewId="0">
      <selection activeCell="D33" sqref="D33"/>
    </sheetView>
  </sheetViews>
  <sheetFormatPr baseColWidth="10" defaultColWidth="11.5703125" defaultRowHeight="18.75" x14ac:dyDescent="0.3"/>
  <cols>
    <col min="1" max="1" width="23.140625" style="1" customWidth="1"/>
    <col min="2" max="2" width="14.140625" style="1" bestFit="1" customWidth="1"/>
    <col min="3" max="6" width="16.7109375" style="1" customWidth="1"/>
    <col min="7" max="8" width="11.5703125" style="1"/>
    <col min="9" max="9" width="17.28515625" style="1" bestFit="1" customWidth="1"/>
    <col min="10" max="16384" width="11.5703125" style="1"/>
  </cols>
  <sheetData>
    <row r="1" spans="1:11" ht="36" x14ac:dyDescent="0.55000000000000004">
      <c r="A1" s="147" t="s">
        <v>0</v>
      </c>
      <c r="B1" s="147"/>
      <c r="C1" s="147"/>
      <c r="D1" s="147"/>
      <c r="E1" s="147"/>
      <c r="F1" s="147"/>
      <c r="G1" s="147"/>
      <c r="H1" s="147"/>
      <c r="I1" s="147"/>
      <c r="J1" s="147"/>
    </row>
    <row r="3" spans="1:11" ht="60" customHeight="1" x14ac:dyDescent="0.3">
      <c r="A3" s="149" t="s">
        <v>290</v>
      </c>
      <c r="B3" s="149"/>
      <c r="C3" s="149"/>
      <c r="D3" s="149"/>
      <c r="E3" s="149"/>
      <c r="F3" s="149"/>
      <c r="G3" s="149"/>
      <c r="H3" s="149"/>
      <c r="I3" s="149"/>
      <c r="J3" s="149"/>
      <c r="K3" s="4"/>
    </row>
    <row r="5" spans="1:11" ht="28.5" x14ac:dyDescent="0.3">
      <c r="A5" s="148" t="s">
        <v>64</v>
      </c>
      <c r="B5" s="148"/>
      <c r="C5" s="148"/>
      <c r="D5" s="148"/>
      <c r="E5" s="148"/>
      <c r="F5" s="148"/>
      <c r="G5" s="148"/>
      <c r="H5" s="148"/>
      <c r="I5" s="148"/>
      <c r="J5" s="148"/>
    </row>
    <row r="6" spans="1:11" ht="10.15" customHeight="1" x14ac:dyDescent="0.3">
      <c r="I6" s="5"/>
    </row>
    <row r="7" spans="1:11" x14ac:dyDescent="0.3">
      <c r="I7" s="6">
        <v>-2.2504</v>
      </c>
    </row>
    <row r="8" spans="1:11" x14ac:dyDescent="0.3">
      <c r="A8" s="7" t="s">
        <v>1</v>
      </c>
      <c r="B8" s="8">
        <v>0.84440000000000004</v>
      </c>
      <c r="C8" s="9" t="s">
        <v>2</v>
      </c>
      <c r="D8" s="9"/>
      <c r="E8" s="9"/>
      <c r="F8" s="9"/>
      <c r="G8" s="10" t="s">
        <v>3</v>
      </c>
      <c r="H8" s="8">
        <f>IF(G8="Si",1,0)</f>
        <v>1</v>
      </c>
      <c r="I8" s="11">
        <f>B8*H8</f>
        <v>0.84440000000000004</v>
      </c>
      <c r="J8" s="12" t="s">
        <v>19</v>
      </c>
    </row>
    <row r="9" spans="1:11" x14ac:dyDescent="0.3">
      <c r="A9" s="7" t="s">
        <v>6</v>
      </c>
      <c r="B9" s="8">
        <v>1.0572999999999999</v>
      </c>
      <c r="C9" s="9" t="s">
        <v>7</v>
      </c>
      <c r="D9" s="9"/>
      <c r="E9" s="9"/>
      <c r="F9" s="9"/>
      <c r="G9" s="10" t="s">
        <v>3</v>
      </c>
      <c r="H9" s="8">
        <f>IF(G9="Si",1,0)</f>
        <v>1</v>
      </c>
      <c r="I9" s="11">
        <f>B9*H9</f>
        <v>1.0572999999999999</v>
      </c>
      <c r="J9" s="12" t="s">
        <v>19</v>
      </c>
    </row>
    <row r="10" spans="1:11" x14ac:dyDescent="0.3">
      <c r="A10" s="7" t="s">
        <v>8</v>
      </c>
      <c r="B10" s="8">
        <v>1.0714999999999999</v>
      </c>
      <c r="C10" s="9" t="s">
        <v>9</v>
      </c>
      <c r="D10" s="9"/>
      <c r="E10" s="9"/>
      <c r="F10" s="9"/>
      <c r="G10" s="10" t="s">
        <v>3</v>
      </c>
      <c r="H10" s="8">
        <f>IF(G10="Si",0,1)</f>
        <v>0</v>
      </c>
      <c r="I10" s="11">
        <f>B10*H10</f>
        <v>0</v>
      </c>
      <c r="J10" s="13" t="s">
        <v>18</v>
      </c>
    </row>
    <row r="11" spans="1:11" x14ac:dyDescent="0.3">
      <c r="A11" s="7" t="s">
        <v>10</v>
      </c>
      <c r="B11" s="8">
        <v>1.3899999999999999E-2</v>
      </c>
      <c r="C11" s="9" t="s">
        <v>11</v>
      </c>
      <c r="D11" s="9"/>
      <c r="E11" s="9"/>
      <c r="F11" s="9"/>
      <c r="G11" s="10" t="s">
        <v>3</v>
      </c>
      <c r="H11" s="8">
        <f>IF(G11="Si",1,0)</f>
        <v>1</v>
      </c>
      <c r="I11" s="11">
        <f>B11*H11</f>
        <v>1.3899999999999999E-2</v>
      </c>
      <c r="J11" s="12" t="s">
        <v>19</v>
      </c>
    </row>
    <row r="12" spans="1:11" x14ac:dyDescent="0.3">
      <c r="A12" s="7" t="s">
        <v>12</v>
      </c>
      <c r="B12" s="8">
        <v>0.41870000000000002</v>
      </c>
      <c r="C12" s="9" t="s">
        <v>13</v>
      </c>
      <c r="D12" s="9"/>
      <c r="E12" s="9"/>
      <c r="F12" s="9"/>
      <c r="G12" s="10" t="s">
        <v>4</v>
      </c>
      <c r="H12" s="8">
        <f>IF(G12="Si",1,0)</f>
        <v>0</v>
      </c>
      <c r="I12" s="11">
        <f>B12*H12</f>
        <v>0</v>
      </c>
      <c r="J12" s="13" t="s">
        <v>18</v>
      </c>
    </row>
    <row r="13" spans="1:11" x14ac:dyDescent="0.3">
      <c r="A13" s="19"/>
      <c r="B13" s="19"/>
      <c r="C13" s="20" t="s">
        <v>14</v>
      </c>
      <c r="D13" s="19"/>
      <c r="E13" s="19"/>
      <c r="F13" s="19"/>
      <c r="G13" s="19"/>
      <c r="H13" s="19"/>
      <c r="I13" s="19"/>
      <c r="J13" s="19"/>
    </row>
    <row r="14" spans="1:11" x14ac:dyDescent="0.3">
      <c r="A14" s="19"/>
      <c r="B14" s="19"/>
      <c r="C14" s="20" t="s">
        <v>15</v>
      </c>
      <c r="D14" s="19"/>
      <c r="E14" s="19"/>
      <c r="F14" s="19"/>
      <c r="G14" s="19"/>
      <c r="H14" s="19"/>
      <c r="I14" s="19"/>
      <c r="J14" s="19"/>
    </row>
    <row r="15" spans="1:11" x14ac:dyDescent="0.3">
      <c r="A15" s="19"/>
      <c r="B15" s="19"/>
      <c r="C15" s="20" t="s">
        <v>16</v>
      </c>
      <c r="D15" s="19"/>
      <c r="E15" s="19"/>
      <c r="F15" s="19"/>
      <c r="G15" s="19"/>
      <c r="H15" s="19"/>
      <c r="I15" s="19"/>
      <c r="J15" s="19"/>
    </row>
    <row r="16" spans="1:11" x14ac:dyDescent="0.3">
      <c r="A16" s="7" t="s">
        <v>17</v>
      </c>
      <c r="B16" s="8">
        <v>0.53129999999999999</v>
      </c>
      <c r="C16" s="9" t="s">
        <v>21</v>
      </c>
      <c r="D16" s="9"/>
      <c r="E16" s="9"/>
      <c r="F16" s="9"/>
      <c r="G16" s="10" t="s">
        <v>4</v>
      </c>
      <c r="H16" s="8">
        <f t="shared" ref="H16:H30" si="0">IF(G16="Si",1,0)</f>
        <v>0</v>
      </c>
      <c r="I16" s="11">
        <f t="shared" ref="I16:I30" si="1">B16*H16</f>
        <v>0</v>
      </c>
      <c r="J16" s="13" t="s">
        <v>18</v>
      </c>
    </row>
    <row r="17" spans="1:10" x14ac:dyDescent="0.3">
      <c r="A17" s="7" t="s">
        <v>20</v>
      </c>
      <c r="B17" s="8">
        <v>0.55359999999999998</v>
      </c>
      <c r="C17" s="9" t="s">
        <v>291</v>
      </c>
      <c r="D17" s="9"/>
      <c r="E17" s="9"/>
      <c r="F17" s="9"/>
      <c r="G17" s="10" t="s">
        <v>4</v>
      </c>
      <c r="H17" s="8">
        <f t="shared" si="0"/>
        <v>0</v>
      </c>
      <c r="I17" s="11">
        <f t="shared" si="1"/>
        <v>0</v>
      </c>
      <c r="J17" s="12" t="s">
        <v>19</v>
      </c>
    </row>
    <row r="18" spans="1:10" x14ac:dyDescent="0.3">
      <c r="A18" s="7" t="s">
        <v>22</v>
      </c>
      <c r="B18" s="8">
        <v>0.36620000000000003</v>
      </c>
      <c r="C18" s="9" t="s">
        <v>23</v>
      </c>
      <c r="D18" s="9"/>
      <c r="E18" s="9"/>
      <c r="F18" s="9"/>
      <c r="G18" s="10" t="s">
        <v>4</v>
      </c>
      <c r="H18" s="8">
        <f t="shared" si="0"/>
        <v>0</v>
      </c>
      <c r="I18" s="11">
        <f t="shared" si="1"/>
        <v>0</v>
      </c>
      <c r="J18" s="12" t="s">
        <v>19</v>
      </c>
    </row>
    <row r="19" spans="1:10" x14ac:dyDescent="0.3">
      <c r="A19" s="7" t="s">
        <v>24</v>
      </c>
      <c r="B19" s="8">
        <v>5.8599999999999999E-2</v>
      </c>
      <c r="C19" s="9" t="s">
        <v>28</v>
      </c>
      <c r="D19" s="9"/>
      <c r="E19" s="9"/>
      <c r="F19" s="9"/>
      <c r="G19" s="10" t="s">
        <v>3</v>
      </c>
      <c r="H19" s="8">
        <f t="shared" si="0"/>
        <v>1</v>
      </c>
      <c r="I19" s="11">
        <f t="shared" si="1"/>
        <v>5.8599999999999999E-2</v>
      </c>
      <c r="J19" s="13" t="s">
        <v>18</v>
      </c>
    </row>
    <row r="20" spans="1:10" x14ac:dyDescent="0.3">
      <c r="A20" s="7" t="s">
        <v>25</v>
      </c>
      <c r="B20" s="8">
        <v>0.59809999999999997</v>
      </c>
      <c r="C20" s="9" t="s">
        <v>26</v>
      </c>
      <c r="D20" s="9"/>
      <c r="E20" s="9"/>
      <c r="F20" s="9"/>
      <c r="G20" s="10" t="s">
        <v>4</v>
      </c>
      <c r="H20" s="8">
        <f t="shared" si="0"/>
        <v>0</v>
      </c>
      <c r="I20" s="11">
        <f t="shared" si="1"/>
        <v>0</v>
      </c>
      <c r="J20" s="12" t="s">
        <v>19</v>
      </c>
    </row>
    <row r="21" spans="1:10" x14ac:dyDescent="0.3">
      <c r="A21" s="7" t="s">
        <v>27</v>
      </c>
      <c r="B21" s="8">
        <v>1.3854</v>
      </c>
      <c r="C21" s="9" t="s">
        <v>33</v>
      </c>
      <c r="D21" s="9"/>
      <c r="E21" s="9"/>
      <c r="F21" s="9"/>
      <c r="G21" s="10" t="s">
        <v>4</v>
      </c>
      <c r="H21" s="8">
        <f t="shared" si="0"/>
        <v>0</v>
      </c>
      <c r="I21" s="11">
        <f t="shared" si="1"/>
        <v>0</v>
      </c>
      <c r="J21" s="12" t="s">
        <v>19</v>
      </c>
    </row>
    <row r="22" spans="1:10" x14ac:dyDescent="0.3">
      <c r="A22" s="7" t="s">
        <v>29</v>
      </c>
      <c r="B22" s="8">
        <v>0.58930000000000005</v>
      </c>
      <c r="C22" s="9" t="s">
        <v>32</v>
      </c>
      <c r="D22" s="9"/>
      <c r="E22" s="9"/>
      <c r="F22" s="9"/>
      <c r="G22" s="10" t="s">
        <v>4</v>
      </c>
      <c r="H22" s="8">
        <f t="shared" si="0"/>
        <v>0</v>
      </c>
      <c r="I22" s="11">
        <f t="shared" si="1"/>
        <v>0</v>
      </c>
      <c r="J22" s="12" t="s">
        <v>19</v>
      </c>
    </row>
    <row r="23" spans="1:10" x14ac:dyDescent="0.3">
      <c r="A23" s="7" t="s">
        <v>30</v>
      </c>
      <c r="B23" s="8">
        <v>0.7833</v>
      </c>
      <c r="C23" s="9" t="s">
        <v>31</v>
      </c>
      <c r="D23" s="9"/>
      <c r="E23" s="9"/>
      <c r="F23" s="9"/>
      <c r="G23" s="10" t="s">
        <v>4</v>
      </c>
      <c r="H23" s="8">
        <f t="shared" si="0"/>
        <v>0</v>
      </c>
      <c r="I23" s="11">
        <f t="shared" si="1"/>
        <v>0</v>
      </c>
      <c r="J23" s="13" t="s">
        <v>18</v>
      </c>
    </row>
    <row r="24" spans="1:10" x14ac:dyDescent="0.3">
      <c r="A24" s="7" t="s">
        <v>34</v>
      </c>
      <c r="B24" s="8">
        <v>0.85260000000000002</v>
      </c>
      <c r="C24" s="75" t="s">
        <v>35</v>
      </c>
      <c r="D24" s="9"/>
      <c r="E24" s="9"/>
      <c r="F24" s="9"/>
      <c r="G24" s="10" t="s">
        <v>4</v>
      </c>
      <c r="H24" s="8">
        <f t="shared" si="0"/>
        <v>0</v>
      </c>
      <c r="I24" s="11">
        <f t="shared" si="1"/>
        <v>0</v>
      </c>
      <c r="J24" s="13" t="s">
        <v>18</v>
      </c>
    </row>
    <row r="25" spans="1:10" x14ac:dyDescent="0.3">
      <c r="A25" s="7" t="s">
        <v>36</v>
      </c>
      <c r="B25" s="8">
        <v>1.4444999999999999</v>
      </c>
      <c r="C25" s="75" t="s">
        <v>38</v>
      </c>
      <c r="D25" s="9"/>
      <c r="E25" s="9"/>
      <c r="F25" s="9"/>
      <c r="G25" s="10" t="s">
        <v>4</v>
      </c>
      <c r="H25" s="8">
        <f t="shared" si="0"/>
        <v>0</v>
      </c>
      <c r="I25" s="11">
        <f t="shared" si="1"/>
        <v>0</v>
      </c>
      <c r="J25" s="13" t="s">
        <v>18</v>
      </c>
    </row>
    <row r="26" spans="1:10" x14ac:dyDescent="0.3">
      <c r="A26" s="7" t="s">
        <v>37</v>
      </c>
      <c r="B26" s="8">
        <v>1.3892</v>
      </c>
      <c r="C26" s="75" t="s">
        <v>39</v>
      </c>
      <c r="D26" s="9"/>
      <c r="E26" s="9"/>
      <c r="F26" s="9"/>
      <c r="G26" s="10" t="s">
        <v>4</v>
      </c>
      <c r="H26" s="8">
        <f t="shared" si="0"/>
        <v>0</v>
      </c>
      <c r="I26" s="11">
        <f t="shared" si="1"/>
        <v>0</v>
      </c>
      <c r="J26" s="13" t="s">
        <v>18</v>
      </c>
    </row>
    <row r="27" spans="1:10" x14ac:dyDescent="0.3">
      <c r="A27" s="7" t="s">
        <v>40</v>
      </c>
      <c r="B27" s="8">
        <v>0.2823</v>
      </c>
      <c r="C27" s="76" t="s">
        <v>41</v>
      </c>
      <c r="D27" s="9"/>
      <c r="E27" s="9"/>
      <c r="F27" s="9"/>
      <c r="G27" s="10" t="s">
        <v>4</v>
      </c>
      <c r="H27" s="8">
        <f t="shared" si="0"/>
        <v>0</v>
      </c>
      <c r="I27" s="11">
        <f t="shared" si="1"/>
        <v>0</v>
      </c>
      <c r="J27" s="13" t="s">
        <v>18</v>
      </c>
    </row>
    <row r="28" spans="1:10" x14ac:dyDescent="0.3">
      <c r="A28" s="7" t="s">
        <v>42</v>
      </c>
      <c r="B28" s="8">
        <v>0.75149999999999995</v>
      </c>
      <c r="C28" s="76" t="s">
        <v>43</v>
      </c>
      <c r="D28" s="9"/>
      <c r="E28" s="9"/>
      <c r="F28" s="9"/>
      <c r="G28" s="10" t="s">
        <v>4</v>
      </c>
      <c r="H28" s="8">
        <f t="shared" si="0"/>
        <v>0</v>
      </c>
      <c r="I28" s="11">
        <f t="shared" si="1"/>
        <v>0</v>
      </c>
      <c r="J28" s="13" t="s">
        <v>18</v>
      </c>
    </row>
    <row r="29" spans="1:10" x14ac:dyDescent="0.3">
      <c r="A29" s="7" t="s">
        <v>44</v>
      </c>
      <c r="B29" s="8">
        <v>0.66320000000000001</v>
      </c>
      <c r="C29" s="76" t="s">
        <v>45</v>
      </c>
      <c r="D29" s="9"/>
      <c r="E29" s="9"/>
      <c r="F29" s="9"/>
      <c r="G29" s="10" t="s">
        <v>3</v>
      </c>
      <c r="H29" s="8">
        <f t="shared" si="0"/>
        <v>1</v>
      </c>
      <c r="I29" s="11">
        <f t="shared" si="1"/>
        <v>0.66320000000000001</v>
      </c>
      <c r="J29" s="12" t="s">
        <v>19</v>
      </c>
    </row>
    <row r="30" spans="1:10" x14ac:dyDescent="0.3">
      <c r="A30" s="7" t="s">
        <v>46</v>
      </c>
      <c r="B30" s="8">
        <v>1.2362</v>
      </c>
      <c r="C30" s="9" t="s">
        <v>47</v>
      </c>
      <c r="D30" s="9"/>
      <c r="E30" s="9"/>
      <c r="F30" s="9"/>
      <c r="G30" s="10" t="s">
        <v>4</v>
      </c>
      <c r="H30" s="8">
        <f t="shared" si="0"/>
        <v>0</v>
      </c>
      <c r="I30" s="11">
        <f t="shared" si="1"/>
        <v>0</v>
      </c>
      <c r="J30" s="13" t="s">
        <v>18</v>
      </c>
    </row>
    <row r="31" spans="1:10" x14ac:dyDescent="0.3">
      <c r="H31" s="1" t="s">
        <v>48</v>
      </c>
      <c r="I31" s="1">
        <f>I7-I8-I9+I10-I11+I12+I16-I17-I18+I19-I20-I21-I22+I23+I24+I25+I26+I27+I28-I29+I30</f>
        <v>-4.7705999999999991</v>
      </c>
    </row>
    <row r="33" spans="1:11" ht="66" customHeight="1" x14ac:dyDescent="0.3">
      <c r="I33" s="77">
        <f>1/(1+EXP(-I31))</f>
        <v>8.4040665279553322E-3</v>
      </c>
    </row>
    <row r="35" spans="1:11" ht="33.75" x14ac:dyDescent="0.5">
      <c r="F35" s="146" t="s">
        <v>58</v>
      </c>
      <c r="G35" s="146"/>
      <c r="H35" s="146"/>
      <c r="I35" s="14" t="str">
        <f>VLOOKUP(I33,'Rangos de Calificación'!$A$10:$C$14,3,TRUE)</f>
        <v>A</v>
      </c>
      <c r="J35" s="21">
        <f>VLOOKUP(I35,Parametros!E:F,2,FALSE)</f>
        <v>1</v>
      </c>
    </row>
    <row r="38" spans="1:11" ht="33.75" x14ac:dyDescent="0.3">
      <c r="F38" s="146" t="s">
        <v>99</v>
      </c>
      <c r="G38" s="146"/>
      <c r="H38" s="146"/>
      <c r="I38" s="146"/>
      <c r="J38" s="146"/>
      <c r="K38" s="146"/>
    </row>
    <row r="39" spans="1:11" ht="33.75" x14ac:dyDescent="0.3">
      <c r="F39" s="150" t="s">
        <v>94</v>
      </c>
      <c r="G39" s="150"/>
      <c r="H39" s="150"/>
      <c r="I39" s="150"/>
      <c r="J39" s="150"/>
      <c r="K39" s="150"/>
    </row>
    <row r="41" spans="1:11" ht="23.25" x14ac:dyDescent="0.3">
      <c r="A41" s="143" t="s">
        <v>293</v>
      </c>
      <c r="B41" s="143"/>
      <c r="F41" s="143" t="s">
        <v>104</v>
      </c>
      <c r="G41" s="143"/>
      <c r="H41" s="143"/>
      <c r="I41" s="143"/>
      <c r="J41" s="143"/>
      <c r="K41" s="143"/>
    </row>
    <row r="42" spans="1:11" ht="33.75" x14ac:dyDescent="0.3">
      <c r="A42" s="144">
        <v>10000000</v>
      </c>
      <c r="B42" s="144"/>
      <c r="F42" s="145">
        <f>IF(A45&gt;90,100%,HLOOKUP(F39,'Prob Incumplimiento'!4:10,J35+1,FALSE))</f>
        <v>5.7999999999999996E-3</v>
      </c>
      <c r="G42" s="145"/>
      <c r="H42" s="145"/>
      <c r="I42" s="145"/>
      <c r="J42" s="145"/>
      <c r="K42" s="145"/>
    </row>
    <row r="44" spans="1:11" ht="23.25" x14ac:dyDescent="0.3">
      <c r="A44" s="143" t="s">
        <v>127</v>
      </c>
      <c r="B44" s="143"/>
      <c r="F44" s="143" t="s">
        <v>135</v>
      </c>
      <c r="G44" s="143"/>
      <c r="H44" s="143"/>
      <c r="I44" s="143"/>
      <c r="J44" s="143"/>
      <c r="K44" s="143"/>
    </row>
    <row r="45" spans="1:11" ht="33.75" x14ac:dyDescent="0.3">
      <c r="A45" s="141">
        <v>0</v>
      </c>
      <c r="B45" s="141"/>
      <c r="C45" s="21"/>
      <c r="F45" s="145">
        <f>IF(A48="Sin garantia",VLOOKUP(A45,PDI!$A$33:$C$35,3,TRUE),VLOOKUP(A45,PDI!$A$27:$C$29,3,TRUE))</f>
        <v>0.6</v>
      </c>
      <c r="G45" s="145"/>
      <c r="H45" s="145"/>
      <c r="I45" s="145"/>
      <c r="J45" s="145"/>
      <c r="K45" s="145"/>
    </row>
    <row r="47" spans="1:11" ht="23.25" x14ac:dyDescent="0.3">
      <c r="A47" s="143" t="s">
        <v>132</v>
      </c>
      <c r="B47" s="143"/>
      <c r="F47" s="143" t="s">
        <v>140</v>
      </c>
      <c r="G47" s="143"/>
      <c r="H47" s="143"/>
      <c r="I47" s="143"/>
      <c r="J47" s="143"/>
      <c r="K47" s="143"/>
    </row>
    <row r="48" spans="1:11" ht="23.25" x14ac:dyDescent="0.3">
      <c r="A48" s="141" t="s">
        <v>133</v>
      </c>
      <c r="B48" s="141"/>
      <c r="F48" s="15"/>
      <c r="G48" s="15"/>
      <c r="H48" s="15"/>
      <c r="I48" s="15"/>
      <c r="J48" s="15"/>
      <c r="K48" s="15"/>
    </row>
    <row r="49" spans="6:11" ht="33.75" x14ac:dyDescent="0.3">
      <c r="F49" s="142">
        <f>A42*F42*F45</f>
        <v>34799.999999999993</v>
      </c>
      <c r="G49" s="142"/>
      <c r="H49" s="142"/>
      <c r="I49" s="142"/>
      <c r="J49" s="142"/>
      <c r="K49" s="142"/>
    </row>
  </sheetData>
  <mergeCells count="18">
    <mergeCell ref="F35:H35"/>
    <mergeCell ref="A47:B47"/>
    <mergeCell ref="F47:K47"/>
    <mergeCell ref="A1:J1"/>
    <mergeCell ref="A5:J5"/>
    <mergeCell ref="A3:J3"/>
    <mergeCell ref="F38:K38"/>
    <mergeCell ref="F39:K39"/>
    <mergeCell ref="A48:B48"/>
    <mergeCell ref="F49:K49"/>
    <mergeCell ref="A41:B41"/>
    <mergeCell ref="A42:B42"/>
    <mergeCell ref="A44:B44"/>
    <mergeCell ref="F44:K44"/>
    <mergeCell ref="A45:B45"/>
    <mergeCell ref="F45:K45"/>
    <mergeCell ref="F41:K41"/>
    <mergeCell ref="F42:K42"/>
  </mergeCells>
  <dataValidations count="3">
    <dataValidation type="list" allowBlank="1" showInputMessage="1" showErrorMessage="1" sqref="G8:G12 G16:G30" xr:uid="{3CFE13D9-3788-4DB3-97B5-007F85C6C374}">
      <formula1>Respuesta</formula1>
    </dataValidation>
    <dataValidation type="list" allowBlank="1" showInputMessage="1" showErrorMessage="1" sqref="F39" xr:uid="{73D6B386-1058-422A-B4D9-62916F11B1E4}">
      <formula1>Entidades</formula1>
    </dataValidation>
    <dataValidation type="list" allowBlank="1" showInputMessage="1" showErrorMessage="1" sqref="A48:B48" xr:uid="{EECEFDB9-2746-4F01-8821-E806094D8DF1}">
      <formula1>Garantia</formula1>
    </dataValidation>
  </dataValidations>
  <pageMargins left="0.70866141732283472" right="0.70866141732283472" top="0.74803149606299213" bottom="0.74803149606299213" header="0.31496062992125984" footer="0.31496062992125984"/>
  <pageSetup paperSize="151" scale="53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shapeId="1056" r:id="rId4">
          <objectPr defaultSize="0" autoPict="0" r:id="rId5">
            <anchor moveWithCells="1">
              <from>
                <xdr:col>4</xdr:col>
                <xdr:colOff>1133475</xdr:colOff>
                <xdr:row>32</xdr:row>
                <xdr:rowOff>19050</xdr:rowOff>
              </from>
              <to>
                <xdr:col>7</xdr:col>
                <xdr:colOff>676275</xdr:colOff>
                <xdr:row>33</xdr:row>
                <xdr:rowOff>19050</xdr:rowOff>
              </to>
            </anchor>
          </objectPr>
        </oleObject>
      </mc:Choice>
      <mc:Fallback>
        <oleObject shapeId="1056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840E76-AEC3-49E4-AB67-66452D11ED25}">
  <sheetPr>
    <tabColor rgb="FFFF0000"/>
    <pageSetUpPr fitToPage="1"/>
  </sheetPr>
  <dimension ref="A1:K50"/>
  <sheetViews>
    <sheetView showGridLines="0" zoomScale="130" zoomScaleNormal="130" workbookViewId="0">
      <selection activeCell="G8" sqref="G8"/>
    </sheetView>
  </sheetViews>
  <sheetFormatPr baseColWidth="10" defaultColWidth="11.5703125" defaultRowHeight="18.75" x14ac:dyDescent="0.3"/>
  <cols>
    <col min="1" max="1" width="23.140625" style="1" customWidth="1"/>
    <col min="2" max="2" width="14.140625" style="1" bestFit="1" customWidth="1"/>
    <col min="3" max="6" width="16.7109375" style="1" customWidth="1"/>
    <col min="7" max="8" width="11.5703125" style="1"/>
    <col min="9" max="9" width="17.28515625" style="1" bestFit="1" customWidth="1"/>
    <col min="10" max="16384" width="11.5703125" style="1"/>
  </cols>
  <sheetData>
    <row r="1" spans="1:11" ht="36" x14ac:dyDescent="0.55000000000000004">
      <c r="A1" s="151" t="s">
        <v>65</v>
      </c>
      <c r="B1" s="151"/>
      <c r="C1" s="151"/>
      <c r="D1" s="151"/>
      <c r="E1" s="151"/>
      <c r="F1" s="151"/>
      <c r="G1" s="151"/>
      <c r="H1" s="151"/>
      <c r="I1" s="151"/>
      <c r="J1" s="151"/>
    </row>
    <row r="3" spans="1:11" ht="60" customHeight="1" x14ac:dyDescent="0.3">
      <c r="A3" s="149" t="s">
        <v>292</v>
      </c>
      <c r="B3" s="149"/>
      <c r="C3" s="149"/>
      <c r="D3" s="149"/>
      <c r="E3" s="149"/>
      <c r="F3" s="149"/>
      <c r="G3" s="149"/>
      <c r="H3" s="149"/>
      <c r="I3" s="149"/>
      <c r="J3" s="149"/>
      <c r="K3" s="4"/>
    </row>
    <row r="5" spans="1:11" ht="28.5" x14ac:dyDescent="0.3">
      <c r="A5" s="148" t="s">
        <v>64</v>
      </c>
      <c r="B5" s="148"/>
      <c r="C5" s="148"/>
      <c r="D5" s="148"/>
      <c r="E5" s="148"/>
      <c r="F5" s="148"/>
      <c r="G5" s="148"/>
      <c r="H5" s="148"/>
      <c r="I5" s="148"/>
      <c r="J5" s="148"/>
    </row>
    <row r="6" spans="1:11" ht="10.15" customHeight="1" x14ac:dyDescent="0.3">
      <c r="I6" s="5"/>
    </row>
    <row r="7" spans="1:11" x14ac:dyDescent="0.3">
      <c r="I7" s="6">
        <v>-1.8017000000000001</v>
      </c>
    </row>
    <row r="8" spans="1:11" x14ac:dyDescent="0.3">
      <c r="A8" s="17" t="s">
        <v>1</v>
      </c>
      <c r="B8" s="8">
        <v>0.37580000000000002</v>
      </c>
      <c r="C8" s="9" t="s">
        <v>2</v>
      </c>
      <c r="D8" s="9"/>
      <c r="E8" s="9"/>
      <c r="F8" s="9"/>
      <c r="G8" s="10" t="s">
        <v>3</v>
      </c>
      <c r="H8" s="8">
        <f t="shared" ref="H8:H14" si="0">IF(G8="Si",1,0)</f>
        <v>1</v>
      </c>
      <c r="I8" s="11">
        <f t="shared" ref="I8:I14" si="1">B8*H8</f>
        <v>0.37580000000000002</v>
      </c>
      <c r="J8" s="12" t="s">
        <v>19</v>
      </c>
    </row>
    <row r="9" spans="1:11" x14ac:dyDescent="0.3">
      <c r="A9" s="17" t="s">
        <v>6</v>
      </c>
      <c r="B9" s="8">
        <v>1.1475</v>
      </c>
      <c r="C9" s="9" t="s">
        <v>7</v>
      </c>
      <c r="D9" s="9"/>
      <c r="E9" s="9"/>
      <c r="F9" s="9"/>
      <c r="G9" s="10" t="s">
        <v>3</v>
      </c>
      <c r="H9" s="8">
        <f t="shared" si="0"/>
        <v>1</v>
      </c>
      <c r="I9" s="11">
        <f t="shared" si="1"/>
        <v>1.1475</v>
      </c>
      <c r="J9" s="12" t="s">
        <v>19</v>
      </c>
    </row>
    <row r="10" spans="1:11" x14ac:dyDescent="0.3">
      <c r="A10" s="17" t="s">
        <v>66</v>
      </c>
      <c r="B10" s="8">
        <v>0.49340000000000001</v>
      </c>
      <c r="C10" s="9" t="s">
        <v>9</v>
      </c>
      <c r="D10" s="9"/>
      <c r="E10" s="9"/>
      <c r="F10" s="9"/>
      <c r="G10" s="10" t="s">
        <v>3</v>
      </c>
      <c r="H10" s="8">
        <f t="shared" si="0"/>
        <v>1</v>
      </c>
      <c r="I10" s="11">
        <f t="shared" si="1"/>
        <v>0.49340000000000001</v>
      </c>
      <c r="J10" s="13" t="s">
        <v>18</v>
      </c>
    </row>
    <row r="11" spans="1:11" x14ac:dyDescent="0.3">
      <c r="A11" s="17" t="s">
        <v>68</v>
      </c>
      <c r="B11" s="8">
        <v>0.38700000000000001</v>
      </c>
      <c r="C11" s="9" t="s">
        <v>69</v>
      </c>
      <c r="D11" s="9"/>
      <c r="E11" s="9"/>
      <c r="F11" s="9"/>
      <c r="G11" s="10" t="s">
        <v>4</v>
      </c>
      <c r="H11" s="8">
        <f t="shared" si="0"/>
        <v>0</v>
      </c>
      <c r="I11" s="11">
        <f t="shared" si="1"/>
        <v>0</v>
      </c>
      <c r="J11" s="12" t="s">
        <v>19</v>
      </c>
    </row>
    <row r="12" spans="1:11" x14ac:dyDescent="0.3">
      <c r="A12" s="17" t="s">
        <v>70</v>
      </c>
      <c r="B12" s="8">
        <v>1.0786</v>
      </c>
      <c r="C12" s="9" t="s">
        <v>71</v>
      </c>
      <c r="D12" s="9"/>
      <c r="E12" s="9"/>
      <c r="F12" s="9"/>
      <c r="G12" s="10" t="s">
        <v>4</v>
      </c>
      <c r="H12" s="8">
        <f t="shared" si="0"/>
        <v>0</v>
      </c>
      <c r="I12" s="11">
        <f t="shared" si="1"/>
        <v>0</v>
      </c>
      <c r="J12" s="12" t="s">
        <v>19</v>
      </c>
    </row>
    <row r="13" spans="1:11" x14ac:dyDescent="0.3">
      <c r="A13" s="17" t="s">
        <v>72</v>
      </c>
      <c r="B13" s="8">
        <v>1.67E-2</v>
      </c>
      <c r="C13" s="9" t="s">
        <v>73</v>
      </c>
      <c r="D13" s="9"/>
      <c r="E13" s="9"/>
      <c r="F13" s="9"/>
      <c r="G13" s="10" t="s">
        <v>4</v>
      </c>
      <c r="H13" s="8">
        <f t="shared" si="0"/>
        <v>0</v>
      </c>
      <c r="I13" s="11">
        <f t="shared" si="1"/>
        <v>0</v>
      </c>
      <c r="J13" s="12" t="s">
        <v>19</v>
      </c>
    </row>
    <row r="14" spans="1:11" x14ac:dyDescent="0.3">
      <c r="A14" s="17" t="s">
        <v>74</v>
      </c>
      <c r="B14" s="8">
        <v>0.32040000000000002</v>
      </c>
      <c r="C14" s="9" t="s">
        <v>75</v>
      </c>
      <c r="D14" s="9"/>
      <c r="E14" s="9"/>
      <c r="F14" s="9"/>
      <c r="G14" s="10" t="s">
        <v>4</v>
      </c>
      <c r="H14" s="8">
        <f t="shared" si="0"/>
        <v>0</v>
      </c>
      <c r="I14" s="11">
        <f t="shared" si="1"/>
        <v>0</v>
      </c>
      <c r="J14" s="13" t="s">
        <v>18</v>
      </c>
    </row>
    <row r="15" spans="1:11" x14ac:dyDescent="0.3">
      <c r="C15" s="18" t="s">
        <v>76</v>
      </c>
    </row>
    <row r="16" spans="1:11" x14ac:dyDescent="0.3">
      <c r="C16" s="18" t="s">
        <v>15</v>
      </c>
    </row>
    <row r="17" spans="1:10" x14ac:dyDescent="0.3">
      <c r="A17" s="17" t="s">
        <v>77</v>
      </c>
      <c r="B17" s="8">
        <v>0.84189999999999998</v>
      </c>
      <c r="C17" s="9" t="s">
        <v>78</v>
      </c>
      <c r="D17" s="9"/>
      <c r="E17" s="9"/>
      <c r="F17" s="9"/>
      <c r="G17" s="10" t="s">
        <v>4</v>
      </c>
      <c r="H17" s="8">
        <f t="shared" ref="H17:H25" si="2">IF(G17="Si",1,0)</f>
        <v>0</v>
      </c>
      <c r="I17" s="11">
        <f t="shared" ref="I17:I25" si="3">B17*H17</f>
        <v>0</v>
      </c>
      <c r="J17" s="12" t="s">
        <v>19</v>
      </c>
    </row>
    <row r="18" spans="1:10" x14ac:dyDescent="0.3">
      <c r="A18" s="17" t="s">
        <v>30</v>
      </c>
      <c r="B18" s="8">
        <v>0.12709999999999999</v>
      </c>
      <c r="C18" s="9" t="s">
        <v>83</v>
      </c>
      <c r="D18" s="9"/>
      <c r="E18" s="9"/>
      <c r="F18" s="9"/>
      <c r="G18" s="10" t="s">
        <v>4</v>
      </c>
      <c r="H18" s="8">
        <f t="shared" si="2"/>
        <v>0</v>
      </c>
      <c r="I18" s="11">
        <f t="shared" si="3"/>
        <v>0</v>
      </c>
      <c r="J18" s="13" t="s">
        <v>18</v>
      </c>
    </row>
    <row r="19" spans="1:10" x14ac:dyDescent="0.3">
      <c r="A19" s="17" t="s">
        <v>79</v>
      </c>
      <c r="B19" s="8">
        <v>0.39119999999999999</v>
      </c>
      <c r="C19" s="9" t="s">
        <v>81</v>
      </c>
      <c r="D19" s="9"/>
      <c r="E19" s="9"/>
      <c r="F19" s="9"/>
      <c r="G19" s="10" t="s">
        <v>3</v>
      </c>
      <c r="H19" s="8">
        <f t="shared" si="2"/>
        <v>1</v>
      </c>
      <c r="I19" s="11">
        <f t="shared" si="3"/>
        <v>0.39119999999999999</v>
      </c>
      <c r="J19" s="12" t="s">
        <v>19</v>
      </c>
    </row>
    <row r="20" spans="1:10" x14ac:dyDescent="0.3">
      <c r="A20" s="17" t="s">
        <v>80</v>
      </c>
      <c r="B20" s="8">
        <v>0.48920000000000002</v>
      </c>
      <c r="C20" s="9" t="s">
        <v>82</v>
      </c>
      <c r="D20" s="9"/>
      <c r="E20" s="9"/>
      <c r="F20" s="9"/>
      <c r="G20" s="10" t="s">
        <v>4</v>
      </c>
      <c r="H20" s="8">
        <f t="shared" si="2"/>
        <v>0</v>
      </c>
      <c r="I20" s="11">
        <f t="shared" si="3"/>
        <v>0</v>
      </c>
      <c r="J20" s="12" t="s">
        <v>19</v>
      </c>
    </row>
    <row r="21" spans="1:10" x14ac:dyDescent="0.3">
      <c r="A21" s="17" t="s">
        <v>36</v>
      </c>
      <c r="B21" s="8">
        <v>0.78769999999999996</v>
      </c>
      <c r="C21" s="9" t="s">
        <v>38</v>
      </c>
      <c r="D21" s="9"/>
      <c r="E21" s="9"/>
      <c r="F21" s="9"/>
      <c r="G21" s="10" t="s">
        <v>4</v>
      </c>
      <c r="H21" s="8">
        <f t="shared" si="2"/>
        <v>0</v>
      </c>
      <c r="I21" s="11">
        <f t="shared" si="3"/>
        <v>0</v>
      </c>
      <c r="J21" s="13" t="s">
        <v>18</v>
      </c>
    </row>
    <row r="22" spans="1:10" x14ac:dyDescent="0.3">
      <c r="A22" s="17" t="s">
        <v>37</v>
      </c>
      <c r="B22" s="8">
        <v>2.5651000000000002</v>
      </c>
      <c r="C22" s="9" t="s">
        <v>39</v>
      </c>
      <c r="D22" s="9"/>
      <c r="E22" s="9"/>
      <c r="F22" s="9"/>
      <c r="G22" s="10" t="s">
        <v>4</v>
      </c>
      <c r="H22" s="8">
        <f t="shared" si="2"/>
        <v>0</v>
      </c>
      <c r="I22" s="11">
        <f t="shared" si="3"/>
        <v>0</v>
      </c>
      <c r="J22" s="13" t="s">
        <v>18</v>
      </c>
    </row>
    <row r="23" spans="1:10" x14ac:dyDescent="0.3">
      <c r="A23" s="17" t="s">
        <v>40</v>
      </c>
      <c r="B23" s="8">
        <v>0.69599999999999995</v>
      </c>
      <c r="C23" s="9" t="s">
        <v>41</v>
      </c>
      <c r="D23" s="9"/>
      <c r="E23" s="9"/>
      <c r="F23" s="9"/>
      <c r="G23" s="10" t="s">
        <v>4</v>
      </c>
      <c r="H23" s="8">
        <f t="shared" si="2"/>
        <v>0</v>
      </c>
      <c r="I23" s="11">
        <f t="shared" si="3"/>
        <v>0</v>
      </c>
      <c r="J23" s="13" t="s">
        <v>18</v>
      </c>
    </row>
    <row r="24" spans="1:10" x14ac:dyDescent="0.3">
      <c r="A24" s="17" t="s">
        <v>42</v>
      </c>
      <c r="B24" s="8">
        <v>2.9079999999999999</v>
      </c>
      <c r="C24" s="9" t="s">
        <v>43</v>
      </c>
      <c r="D24" s="9"/>
      <c r="E24" s="9"/>
      <c r="F24" s="9"/>
      <c r="G24" s="10" t="s">
        <v>4</v>
      </c>
      <c r="H24" s="8">
        <f t="shared" si="2"/>
        <v>0</v>
      </c>
      <c r="I24" s="11">
        <f t="shared" si="3"/>
        <v>0</v>
      </c>
      <c r="J24" s="13" t="s">
        <v>18</v>
      </c>
    </row>
    <row r="25" spans="1:10" x14ac:dyDescent="0.3">
      <c r="A25" s="17" t="s">
        <v>84</v>
      </c>
      <c r="B25" s="8">
        <v>0.81140000000000001</v>
      </c>
      <c r="C25" s="9" t="s">
        <v>141</v>
      </c>
      <c r="D25" s="9"/>
      <c r="E25" s="9"/>
      <c r="F25" s="9"/>
      <c r="G25" s="10" t="s">
        <v>4</v>
      </c>
      <c r="H25" s="8">
        <f t="shared" si="2"/>
        <v>0</v>
      </c>
      <c r="I25" s="11">
        <f t="shared" si="3"/>
        <v>0</v>
      </c>
      <c r="J25" s="13" t="s">
        <v>18</v>
      </c>
    </row>
    <row r="26" spans="1:10" hidden="1" x14ac:dyDescent="0.3">
      <c r="A26" s="17"/>
      <c r="B26" s="22"/>
      <c r="C26" s="5"/>
      <c r="D26" s="5"/>
      <c r="E26" s="5"/>
      <c r="F26" s="5"/>
      <c r="G26" s="23"/>
      <c r="H26" s="22"/>
      <c r="I26" s="24"/>
      <c r="J26" s="25"/>
    </row>
    <row r="27" spans="1:10" hidden="1" x14ac:dyDescent="0.3">
      <c r="A27" s="17"/>
      <c r="B27" s="22"/>
      <c r="C27" s="5"/>
      <c r="D27" s="5"/>
      <c r="E27" s="5"/>
      <c r="F27" s="5"/>
      <c r="G27" s="23"/>
      <c r="H27" s="22"/>
      <c r="I27" s="24"/>
      <c r="J27" s="25"/>
    </row>
    <row r="28" spans="1:10" hidden="1" x14ac:dyDescent="0.3">
      <c r="A28" s="17"/>
      <c r="B28" s="22"/>
      <c r="C28" s="5"/>
      <c r="D28" s="5"/>
      <c r="E28" s="5"/>
      <c r="F28" s="5"/>
      <c r="G28" s="23"/>
      <c r="H28" s="22"/>
      <c r="I28" s="24"/>
      <c r="J28" s="25"/>
    </row>
    <row r="29" spans="1:10" hidden="1" x14ac:dyDescent="0.3">
      <c r="A29" s="17"/>
      <c r="B29" s="22"/>
      <c r="C29" s="5"/>
      <c r="D29" s="5"/>
      <c r="E29" s="5"/>
      <c r="F29" s="5"/>
      <c r="G29" s="23"/>
      <c r="H29" s="22"/>
      <c r="I29" s="24"/>
      <c r="J29" s="25"/>
    </row>
    <row r="30" spans="1:10" x14ac:dyDescent="0.3">
      <c r="A30" s="149"/>
      <c r="B30" s="149"/>
      <c r="C30" s="149"/>
      <c r="D30" s="149"/>
      <c r="E30" s="149"/>
      <c r="F30" s="149"/>
      <c r="G30" s="149"/>
      <c r="H30" s="149"/>
      <c r="I30" s="149"/>
      <c r="J30" s="149"/>
    </row>
    <row r="31" spans="1:10" x14ac:dyDescent="0.3">
      <c r="H31" s="1" t="s">
        <v>48</v>
      </c>
      <c r="I31" s="1">
        <f>I7-I8-I9+I10-I11-I12-I13+I14-I17+I18-I19-I20+I21+I22+I23+I24+I25</f>
        <v>-3.2228000000000003</v>
      </c>
    </row>
    <row r="33" spans="1:11" ht="66" customHeight="1" x14ac:dyDescent="0.3">
      <c r="I33" s="16">
        <f>1/(1+EXP(-I31))</f>
        <v>3.83166761958873E-2</v>
      </c>
    </row>
    <row r="35" spans="1:11" ht="33.75" x14ac:dyDescent="0.5">
      <c r="F35" s="146" t="s">
        <v>58</v>
      </c>
      <c r="G35" s="146"/>
      <c r="H35" s="146"/>
      <c r="I35" s="14" t="str">
        <f>VLOOKUP(I33,'Rangos de Calificación'!$E$10:$G$14,3,TRUE)</f>
        <v>A</v>
      </c>
      <c r="J35" s="21">
        <f>VLOOKUP(I35,Parametros!E:F,2,FALSE)</f>
        <v>1</v>
      </c>
    </row>
    <row r="36" spans="1:11" ht="13.15" customHeight="1" x14ac:dyDescent="0.3"/>
    <row r="37" spans="1:11" ht="13.15" customHeight="1" x14ac:dyDescent="0.3"/>
    <row r="38" spans="1:11" ht="33.75" x14ac:dyDescent="0.3">
      <c r="F38" s="146" t="s">
        <v>99</v>
      </c>
      <c r="G38" s="146"/>
      <c r="H38" s="146"/>
      <c r="I38" s="146"/>
      <c r="J38" s="146"/>
      <c r="K38" s="146"/>
    </row>
    <row r="39" spans="1:11" ht="33.75" x14ac:dyDescent="0.3">
      <c r="F39" s="150" t="s">
        <v>97</v>
      </c>
      <c r="G39" s="150"/>
      <c r="H39" s="150"/>
      <c r="I39" s="150"/>
      <c r="J39" s="150"/>
      <c r="K39" s="150"/>
    </row>
    <row r="41" spans="1:11" ht="23.25" x14ac:dyDescent="0.3">
      <c r="A41" s="143" t="s">
        <v>293</v>
      </c>
      <c r="B41" s="143"/>
      <c r="F41" s="143" t="s">
        <v>128</v>
      </c>
      <c r="G41" s="143"/>
      <c r="H41" s="143"/>
      <c r="I41" s="143"/>
      <c r="J41" s="143"/>
      <c r="K41" s="143"/>
    </row>
    <row r="42" spans="1:11" ht="33.75" x14ac:dyDescent="0.3">
      <c r="A42" s="144">
        <v>10000000</v>
      </c>
      <c r="B42" s="144"/>
      <c r="F42" s="145">
        <f>IF(A45&gt;90,100%,HLOOKUP(F39,'Prob Incumplimiento'!16:22,J35+1,FALSE))</f>
        <v>3.5400000000000001E-2</v>
      </c>
      <c r="G42" s="145"/>
      <c r="H42" s="145"/>
      <c r="I42" s="145"/>
      <c r="J42" s="145"/>
      <c r="K42" s="145"/>
    </row>
    <row r="44" spans="1:11" ht="23.25" x14ac:dyDescent="0.3">
      <c r="A44" s="143" t="s">
        <v>127</v>
      </c>
      <c r="B44" s="143"/>
      <c r="F44" s="143" t="s">
        <v>135</v>
      </c>
      <c r="G44" s="143"/>
      <c r="H44" s="143"/>
      <c r="I44" s="143"/>
      <c r="J44" s="143"/>
      <c r="K44" s="143"/>
    </row>
    <row r="45" spans="1:11" ht="33.75" x14ac:dyDescent="0.3">
      <c r="A45" s="141">
        <v>0</v>
      </c>
      <c r="B45" s="141"/>
      <c r="F45" s="145">
        <f>IF(A48="Sin garantia",VLOOKUP(A45,PDI!$A$33:$C$35,3,TRUE),VLOOKUP(A45,PDI!$A$27:$C$29,3,TRUE))</f>
        <v>0.6</v>
      </c>
      <c r="G45" s="145"/>
      <c r="H45" s="145"/>
      <c r="I45" s="145"/>
      <c r="J45" s="145"/>
      <c r="K45" s="145"/>
    </row>
    <row r="47" spans="1:11" ht="23.25" x14ac:dyDescent="0.3">
      <c r="A47" s="143" t="s">
        <v>132</v>
      </c>
      <c r="B47" s="143"/>
      <c r="F47" s="143" t="s">
        <v>140</v>
      </c>
      <c r="G47" s="143"/>
      <c r="H47" s="143"/>
      <c r="I47" s="143"/>
      <c r="J47" s="143"/>
      <c r="K47" s="143"/>
    </row>
    <row r="48" spans="1:11" ht="23.25" x14ac:dyDescent="0.3">
      <c r="A48" s="141" t="s">
        <v>133</v>
      </c>
      <c r="B48" s="141"/>
      <c r="F48" s="15"/>
      <c r="G48" s="15"/>
      <c r="H48" s="15"/>
      <c r="I48" s="15"/>
      <c r="J48" s="15"/>
      <c r="K48" s="15"/>
    </row>
    <row r="49" spans="6:11" ht="33.75" x14ac:dyDescent="0.3">
      <c r="F49" s="142">
        <f>A42*F42*F45</f>
        <v>212400</v>
      </c>
      <c r="G49" s="142"/>
      <c r="H49" s="142"/>
      <c r="I49" s="142"/>
      <c r="J49" s="142"/>
      <c r="K49" s="142"/>
    </row>
    <row r="50" spans="6:11" x14ac:dyDescent="0.3">
      <c r="J50" s="140">
        <f>+F49/A42</f>
        <v>2.1239999999999998E-2</v>
      </c>
      <c r="K50" s="140"/>
    </row>
  </sheetData>
  <mergeCells count="19">
    <mergeCell ref="F38:K38"/>
    <mergeCell ref="A1:J1"/>
    <mergeCell ref="A3:J3"/>
    <mergeCell ref="A5:J5"/>
    <mergeCell ref="F35:H35"/>
    <mergeCell ref="A30:J30"/>
    <mergeCell ref="F39:K39"/>
    <mergeCell ref="F41:K41"/>
    <mergeCell ref="F42:K42"/>
    <mergeCell ref="A41:B41"/>
    <mergeCell ref="A42:B42"/>
    <mergeCell ref="F49:K49"/>
    <mergeCell ref="A44:B44"/>
    <mergeCell ref="A45:B45"/>
    <mergeCell ref="A47:B47"/>
    <mergeCell ref="A48:B48"/>
    <mergeCell ref="F44:K44"/>
    <mergeCell ref="F45:K45"/>
    <mergeCell ref="F47:K47"/>
  </mergeCells>
  <dataValidations count="3">
    <dataValidation type="list" allowBlank="1" showInputMessage="1" showErrorMessage="1" sqref="G8:G14 G17:G29" xr:uid="{B5958762-6101-4E90-B375-1DE01E56DF3F}">
      <formula1>Respuesta</formula1>
    </dataValidation>
    <dataValidation type="list" allowBlank="1" showInputMessage="1" showErrorMessage="1" sqref="F39" xr:uid="{4657F90A-AA64-4010-AAD6-336C55CA99B0}">
      <formula1>Entidades</formula1>
    </dataValidation>
    <dataValidation type="list" allowBlank="1" showInputMessage="1" showErrorMessage="1" sqref="A48:B48" xr:uid="{4D5EC040-6F56-4580-8EF0-C87EBE6BE656}">
      <formula1>Garantia</formula1>
    </dataValidation>
  </dataValidations>
  <pageMargins left="0.70866141732283472" right="0.70866141732283472" top="0.74803149606299213" bottom="0.74803149606299213" header="0.31496062992125984" footer="0.31496062992125984"/>
  <pageSetup paperSize="151" scale="53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shapeId="4097" r:id="rId4">
          <objectPr defaultSize="0" autoPict="0" r:id="rId5">
            <anchor moveWithCells="1">
              <from>
                <xdr:col>4</xdr:col>
                <xdr:colOff>1133475</xdr:colOff>
                <xdr:row>32</xdr:row>
                <xdr:rowOff>19050</xdr:rowOff>
              </from>
              <to>
                <xdr:col>7</xdr:col>
                <xdr:colOff>676275</xdr:colOff>
                <xdr:row>33</xdr:row>
                <xdr:rowOff>19050</xdr:rowOff>
              </to>
            </anchor>
          </objectPr>
        </oleObject>
      </mc:Choice>
      <mc:Fallback>
        <oleObject shapeId="4097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765B2-7C4A-4AFE-9B67-8701A56A0575}">
  <sheetPr>
    <tabColor theme="5" tint="0.39997558519241921"/>
    <pageSetUpPr fitToPage="1"/>
  </sheetPr>
  <dimension ref="A1:K50"/>
  <sheetViews>
    <sheetView showGridLines="0" topLeftCell="A16" zoomScale="85" zoomScaleNormal="85" zoomScaleSheetLayoutView="85" workbookViewId="0">
      <selection activeCell="B38" sqref="B38"/>
    </sheetView>
  </sheetViews>
  <sheetFormatPr baseColWidth="10" defaultColWidth="11.5703125" defaultRowHeight="18.75" x14ac:dyDescent="0.3"/>
  <cols>
    <col min="1" max="1" width="23.140625" style="1" customWidth="1"/>
    <col min="2" max="2" width="14.140625" style="129" bestFit="1" customWidth="1"/>
    <col min="3" max="5" width="16.7109375" style="1" customWidth="1"/>
    <col min="6" max="6" width="31.5703125" style="1" customWidth="1"/>
    <col min="7" max="8" width="11.5703125" style="1"/>
    <col min="9" max="9" width="17.28515625" style="1" bestFit="1" customWidth="1"/>
    <col min="10" max="10" width="11.5703125" style="1"/>
    <col min="11" max="11" width="51.7109375" style="1" customWidth="1"/>
    <col min="12" max="16384" width="11.5703125" style="1"/>
  </cols>
  <sheetData>
    <row r="1" spans="1:11" ht="36" x14ac:dyDescent="0.55000000000000004">
      <c r="A1" s="152" t="s">
        <v>312</v>
      </c>
      <c r="B1" s="152"/>
      <c r="C1" s="152"/>
      <c r="D1" s="152"/>
      <c r="E1" s="152"/>
      <c r="F1" s="152"/>
      <c r="G1" s="152"/>
      <c r="H1" s="152"/>
      <c r="I1" s="152"/>
      <c r="J1" s="152"/>
    </row>
    <row r="3" spans="1:11" ht="60" customHeight="1" x14ac:dyDescent="0.3">
      <c r="A3" s="149" t="s">
        <v>313</v>
      </c>
      <c r="B3" s="149"/>
      <c r="C3" s="149"/>
      <c r="D3" s="149"/>
      <c r="E3" s="149"/>
      <c r="F3" s="149"/>
      <c r="G3" s="149"/>
      <c r="H3" s="149"/>
      <c r="I3" s="149"/>
      <c r="J3" s="149"/>
      <c r="K3" s="4"/>
    </row>
    <row r="5" spans="1:11" ht="28.5" x14ac:dyDescent="0.3">
      <c r="A5" s="148" t="s">
        <v>64</v>
      </c>
      <c r="B5" s="148"/>
      <c r="C5" s="148"/>
      <c r="D5" s="148"/>
      <c r="E5" s="148"/>
      <c r="F5" s="148"/>
      <c r="G5" s="148"/>
      <c r="H5" s="148"/>
      <c r="I5" s="148"/>
      <c r="J5" s="148"/>
    </row>
    <row r="6" spans="1:11" ht="10.15" customHeight="1" x14ac:dyDescent="0.3">
      <c r="I6" s="5"/>
    </row>
    <row r="7" spans="1:11" x14ac:dyDescent="0.3">
      <c r="I7" s="128">
        <v>-2.3109999999999999</v>
      </c>
    </row>
    <row r="8" spans="1:11" x14ac:dyDescent="0.3">
      <c r="A8" s="126" t="s">
        <v>70</v>
      </c>
      <c r="B8" s="130">
        <v>1.8714</v>
      </c>
      <c r="C8" s="9" t="s">
        <v>71</v>
      </c>
      <c r="D8" s="9"/>
      <c r="E8" s="9"/>
      <c r="F8" s="9"/>
      <c r="G8" s="10" t="s">
        <v>4</v>
      </c>
      <c r="H8" s="8">
        <f t="shared" ref="H8:H14" si="0">IF(G8="Si",1,0)</f>
        <v>0</v>
      </c>
      <c r="I8" s="11">
        <f>B8*H8</f>
        <v>0</v>
      </c>
      <c r="J8" s="12" t="s">
        <v>19</v>
      </c>
    </row>
    <row r="9" spans="1:11" x14ac:dyDescent="0.3">
      <c r="A9" s="126" t="s">
        <v>66</v>
      </c>
      <c r="B9" s="130">
        <v>2.1153</v>
      </c>
      <c r="C9" s="9" t="s">
        <v>67</v>
      </c>
      <c r="D9" s="9"/>
      <c r="E9" s="9"/>
      <c r="F9" s="9"/>
      <c r="G9" s="10" t="s">
        <v>3</v>
      </c>
      <c r="H9" s="8">
        <f t="shared" si="0"/>
        <v>1</v>
      </c>
      <c r="I9" s="11">
        <f t="shared" ref="I9:I13" si="1">B9*H9</f>
        <v>2.1153</v>
      </c>
      <c r="J9" s="13" t="s">
        <v>18</v>
      </c>
    </row>
    <row r="10" spans="1:11" x14ac:dyDescent="0.3">
      <c r="A10" s="126" t="s">
        <v>8</v>
      </c>
      <c r="B10" s="130">
        <v>0.3901</v>
      </c>
      <c r="C10" s="9" t="s">
        <v>315</v>
      </c>
      <c r="D10" s="9"/>
      <c r="E10" s="9"/>
      <c r="F10" s="9"/>
      <c r="G10" s="10" t="s">
        <v>3</v>
      </c>
      <c r="H10" s="8">
        <f t="shared" si="0"/>
        <v>1</v>
      </c>
      <c r="I10" s="11">
        <f t="shared" si="1"/>
        <v>0.3901</v>
      </c>
      <c r="J10" s="13" t="s">
        <v>18</v>
      </c>
    </row>
    <row r="11" spans="1:11" x14ac:dyDescent="0.3">
      <c r="A11" s="126" t="s">
        <v>77</v>
      </c>
      <c r="B11" s="130">
        <v>0.89829999999999999</v>
      </c>
      <c r="C11" s="9" t="s">
        <v>78</v>
      </c>
      <c r="D11" s="9"/>
      <c r="E11" s="9"/>
      <c r="F11" s="9"/>
      <c r="G11" s="10" t="s">
        <v>3</v>
      </c>
      <c r="H11" s="8">
        <f t="shared" si="0"/>
        <v>1</v>
      </c>
      <c r="I11" s="11">
        <f t="shared" si="1"/>
        <v>0.89829999999999999</v>
      </c>
      <c r="J11" s="12" t="s">
        <v>19</v>
      </c>
    </row>
    <row r="12" spans="1:11" x14ac:dyDescent="0.3">
      <c r="A12" s="126" t="s">
        <v>30</v>
      </c>
      <c r="B12" s="130">
        <v>0.28570000000000001</v>
      </c>
      <c r="C12" s="9" t="s">
        <v>83</v>
      </c>
      <c r="D12" s="9"/>
      <c r="E12" s="9"/>
      <c r="F12" s="9"/>
      <c r="G12" s="10" t="s">
        <v>3</v>
      </c>
      <c r="H12" s="8">
        <f t="shared" si="0"/>
        <v>1</v>
      </c>
      <c r="I12" s="11">
        <f t="shared" si="1"/>
        <v>0.28570000000000001</v>
      </c>
      <c r="J12" s="13" t="s">
        <v>18</v>
      </c>
    </row>
    <row r="13" spans="1:11" x14ac:dyDescent="0.3">
      <c r="A13" s="17" t="s">
        <v>302</v>
      </c>
      <c r="B13" s="130">
        <v>1.6468</v>
      </c>
      <c r="C13" s="9" t="s">
        <v>316</v>
      </c>
      <c r="D13" s="9"/>
      <c r="E13" s="9"/>
      <c r="F13" s="9"/>
      <c r="G13" s="10" t="s">
        <v>3</v>
      </c>
      <c r="H13" s="8">
        <f t="shared" si="0"/>
        <v>1</v>
      </c>
      <c r="I13" s="11">
        <f t="shared" si="1"/>
        <v>1.6468</v>
      </c>
      <c r="J13" s="13" t="s">
        <v>18</v>
      </c>
    </row>
    <row r="14" spans="1:11" x14ac:dyDescent="0.3">
      <c r="A14" s="132" t="s">
        <v>36</v>
      </c>
      <c r="B14" s="130"/>
      <c r="C14" s="9" t="s">
        <v>38</v>
      </c>
      <c r="D14" s="9"/>
      <c r="E14" s="9"/>
      <c r="F14" s="9"/>
      <c r="G14" s="10" t="s">
        <v>4</v>
      </c>
      <c r="H14" s="8">
        <f t="shared" si="0"/>
        <v>0</v>
      </c>
      <c r="I14" s="11"/>
      <c r="J14" s="13"/>
    </row>
    <row r="15" spans="1:11" x14ac:dyDescent="0.3">
      <c r="A15" s="17" t="s">
        <v>303</v>
      </c>
      <c r="B15" s="130">
        <v>0.93279999999999996</v>
      </c>
      <c r="C15" s="9" t="s">
        <v>317</v>
      </c>
      <c r="D15" s="9"/>
      <c r="E15" s="9"/>
      <c r="F15" s="9"/>
      <c r="G15" s="10"/>
      <c r="H15" s="8">
        <f>IF(AND(H14=1,H13=0),1,0)</f>
        <v>0</v>
      </c>
      <c r="I15" s="11">
        <f t="shared" ref="I15:I16" si="2">B15*H15</f>
        <v>0</v>
      </c>
      <c r="J15" s="13" t="s">
        <v>18</v>
      </c>
    </row>
    <row r="16" spans="1:11" x14ac:dyDescent="0.3">
      <c r="A16" s="126" t="s">
        <v>37</v>
      </c>
      <c r="B16" s="130">
        <v>0.98750000000000004</v>
      </c>
      <c r="C16" s="9" t="s">
        <v>39</v>
      </c>
      <c r="D16" s="9"/>
      <c r="E16" s="9"/>
      <c r="F16" s="9"/>
      <c r="G16" s="10" t="s">
        <v>3</v>
      </c>
      <c r="H16" s="8">
        <f t="shared" ref="H16" si="3">IF(G16="Si",1,0)</f>
        <v>1</v>
      </c>
      <c r="I16" s="11">
        <f t="shared" si="2"/>
        <v>0.98750000000000004</v>
      </c>
      <c r="J16" s="13" t="s">
        <v>18</v>
      </c>
    </row>
    <row r="17" spans="1:10" x14ac:dyDescent="0.3">
      <c r="A17" s="127" t="s">
        <v>40</v>
      </c>
      <c r="B17" s="130"/>
      <c r="C17" s="9" t="s">
        <v>41</v>
      </c>
      <c r="D17" s="9"/>
      <c r="E17" s="9"/>
      <c r="F17" s="9"/>
      <c r="G17" s="10" t="s">
        <v>3</v>
      </c>
      <c r="H17" s="8">
        <f t="shared" ref="H17:H28" si="4">IF(G17="Si",1,0)</f>
        <v>1</v>
      </c>
      <c r="I17" s="131"/>
      <c r="J17" s="12"/>
    </row>
    <row r="18" spans="1:10" x14ac:dyDescent="0.3">
      <c r="A18" s="127" t="s">
        <v>42</v>
      </c>
      <c r="B18" s="130"/>
      <c r="C18" s="9" t="s">
        <v>43</v>
      </c>
      <c r="D18" s="9"/>
      <c r="E18" s="9"/>
      <c r="F18" s="9"/>
      <c r="G18" s="10" t="s">
        <v>3</v>
      </c>
      <c r="H18" s="8">
        <f t="shared" si="4"/>
        <v>1</v>
      </c>
      <c r="I18" s="131"/>
      <c r="J18" s="13"/>
    </row>
    <row r="19" spans="1:10" x14ac:dyDescent="0.3">
      <c r="A19" s="127" t="s">
        <v>310</v>
      </c>
      <c r="B19" s="130"/>
      <c r="C19" s="9" t="s">
        <v>314</v>
      </c>
      <c r="D19" s="9"/>
      <c r="E19" s="9"/>
      <c r="F19" s="9"/>
      <c r="G19" s="10">
        <v>14</v>
      </c>
      <c r="H19" s="8">
        <f t="shared" si="4"/>
        <v>0</v>
      </c>
      <c r="I19" s="11">
        <f t="shared" ref="I19:I30" si="5">B19*H19</f>
        <v>0</v>
      </c>
      <c r="J19" s="12"/>
    </row>
    <row r="20" spans="1:10" x14ac:dyDescent="0.3">
      <c r="A20" s="126" t="s">
        <v>304</v>
      </c>
      <c r="B20" s="130">
        <v>0.73709999999999998</v>
      </c>
      <c r="C20" s="133" t="s">
        <v>318</v>
      </c>
      <c r="D20" s="9"/>
      <c r="E20" s="9"/>
      <c r="F20" s="9"/>
      <c r="G20" s="10"/>
      <c r="H20" s="8">
        <f>IF(AND(G19&gt;=13,(IF(OR(H17=1,H18=1),1,0))=1,H14=0,H16=0),1,0)</f>
        <v>0</v>
      </c>
      <c r="I20" s="11">
        <f t="shared" si="5"/>
        <v>0</v>
      </c>
      <c r="J20" s="13" t="s">
        <v>18</v>
      </c>
    </row>
    <row r="21" spans="1:10" x14ac:dyDescent="0.3">
      <c r="A21" s="127" t="s">
        <v>311</v>
      </c>
      <c r="B21" s="130"/>
      <c r="C21" s="9" t="s">
        <v>319</v>
      </c>
      <c r="D21" s="9"/>
      <c r="E21" s="9"/>
      <c r="F21" s="9"/>
      <c r="G21" s="10" t="s">
        <v>3</v>
      </c>
      <c r="H21" s="8">
        <f t="shared" si="4"/>
        <v>1</v>
      </c>
      <c r="I21" s="11"/>
      <c r="J21" s="13"/>
    </row>
    <row r="22" spans="1:10" x14ac:dyDescent="0.3">
      <c r="A22" s="127" t="s">
        <v>282</v>
      </c>
      <c r="B22" s="130"/>
      <c r="C22" s="9" t="s">
        <v>320</v>
      </c>
      <c r="D22" s="9"/>
      <c r="E22" s="9"/>
      <c r="F22" s="9"/>
      <c r="G22" s="10" t="s">
        <v>3</v>
      </c>
      <c r="H22" s="8">
        <f t="shared" si="4"/>
        <v>1</v>
      </c>
      <c r="I22" s="11"/>
      <c r="J22" s="13"/>
    </row>
    <row r="23" spans="1:10" x14ac:dyDescent="0.3">
      <c r="A23" s="126" t="s">
        <v>305</v>
      </c>
      <c r="B23" s="130">
        <v>0.504</v>
      </c>
      <c r="C23" s="133" t="s">
        <v>321</v>
      </c>
      <c r="D23" s="9"/>
      <c r="E23" s="9"/>
      <c r="F23" s="9"/>
      <c r="G23" s="10"/>
      <c r="H23" s="8">
        <f>IF(AND(G19&gt;=25,H17=0,H18=0,(IF(OR(H21=1,H22=1),1,0))=1,),1,0)</f>
        <v>0</v>
      </c>
      <c r="I23" s="11">
        <f t="shared" si="5"/>
        <v>0</v>
      </c>
      <c r="J23" s="13" t="s">
        <v>18</v>
      </c>
    </row>
    <row r="24" spans="1:10" x14ac:dyDescent="0.3">
      <c r="A24" s="127" t="s">
        <v>280</v>
      </c>
      <c r="B24" s="130"/>
      <c r="C24" s="9" t="s">
        <v>38</v>
      </c>
      <c r="D24" s="9"/>
      <c r="E24" s="9"/>
      <c r="F24" s="9"/>
      <c r="G24" s="10" t="s">
        <v>3</v>
      </c>
      <c r="H24" s="8">
        <f t="shared" si="4"/>
        <v>1</v>
      </c>
      <c r="I24" s="11"/>
      <c r="J24" s="13"/>
    </row>
    <row r="25" spans="1:10" x14ac:dyDescent="0.3">
      <c r="A25" s="127" t="s">
        <v>281</v>
      </c>
      <c r="B25" s="130"/>
      <c r="C25" s="9" t="s">
        <v>322</v>
      </c>
      <c r="D25" s="9"/>
      <c r="E25" s="9"/>
      <c r="F25" s="9"/>
      <c r="G25" s="10" t="s">
        <v>3</v>
      </c>
      <c r="H25" s="8">
        <f t="shared" si="4"/>
        <v>1</v>
      </c>
      <c r="I25" s="11"/>
      <c r="J25" s="13"/>
    </row>
    <row r="26" spans="1:10" x14ac:dyDescent="0.3">
      <c r="A26" s="126" t="s">
        <v>306</v>
      </c>
      <c r="B26" s="130">
        <v>0.70199999999999996</v>
      </c>
      <c r="C26" s="133" t="s">
        <v>323</v>
      </c>
      <c r="D26" s="9"/>
      <c r="E26" s="9"/>
      <c r="F26" s="9"/>
      <c r="G26" s="10" t="s">
        <v>3</v>
      </c>
      <c r="H26" s="8">
        <f t="shared" si="4"/>
        <v>1</v>
      </c>
      <c r="I26" s="11">
        <f t="shared" si="5"/>
        <v>0.70199999999999996</v>
      </c>
      <c r="J26" s="13" t="s">
        <v>18</v>
      </c>
    </row>
    <row r="27" spans="1:10" x14ac:dyDescent="0.3">
      <c r="A27" s="126" t="s">
        <v>307</v>
      </c>
      <c r="B27" s="130">
        <v>0.32540000000000002</v>
      </c>
      <c r="C27" s="9" t="s">
        <v>324</v>
      </c>
      <c r="D27" s="9"/>
      <c r="E27" s="9"/>
      <c r="F27" s="9"/>
      <c r="G27" s="10" t="s">
        <v>3</v>
      </c>
      <c r="H27" s="8">
        <f t="shared" si="4"/>
        <v>1</v>
      </c>
      <c r="I27" s="11">
        <f t="shared" si="5"/>
        <v>0.32540000000000002</v>
      </c>
      <c r="J27" s="13" t="s">
        <v>18</v>
      </c>
    </row>
    <row r="28" spans="1:10" x14ac:dyDescent="0.3">
      <c r="A28" s="126" t="s">
        <v>308</v>
      </c>
      <c r="B28" s="130">
        <v>0.53069999999999995</v>
      </c>
      <c r="C28" s="9" t="s">
        <v>325</v>
      </c>
      <c r="D28" s="9"/>
      <c r="E28" s="9"/>
      <c r="F28" s="9"/>
      <c r="G28" s="10" t="s">
        <v>3</v>
      </c>
      <c r="H28" s="8">
        <f t="shared" si="4"/>
        <v>1</v>
      </c>
      <c r="I28" s="11">
        <f t="shared" si="5"/>
        <v>0.53069999999999995</v>
      </c>
      <c r="J28" s="13" t="s">
        <v>18</v>
      </c>
    </row>
    <row r="29" spans="1:10" x14ac:dyDescent="0.3">
      <c r="A29" s="127" t="s">
        <v>326</v>
      </c>
      <c r="B29" s="130"/>
      <c r="C29" s="9" t="s">
        <v>327</v>
      </c>
      <c r="D29" s="9"/>
      <c r="E29" s="9"/>
      <c r="F29" s="9"/>
      <c r="G29" s="10">
        <v>60</v>
      </c>
      <c r="H29" s="8">
        <f t="shared" ref="H29" si="6">IF(G29="Si",1,0)</f>
        <v>0</v>
      </c>
      <c r="I29" s="11"/>
      <c r="J29" s="12"/>
    </row>
    <row r="30" spans="1:10" x14ac:dyDescent="0.3">
      <c r="A30" s="126" t="s">
        <v>309</v>
      </c>
      <c r="B30" s="130">
        <v>0.78400000000000003</v>
      </c>
      <c r="C30" s="9"/>
      <c r="D30" s="9"/>
      <c r="E30" s="9"/>
      <c r="F30" s="9"/>
      <c r="G30" s="10" t="s">
        <v>4</v>
      </c>
      <c r="H30" s="8">
        <f>IF(AND(G19&lt;13,G29&gt;60),1,0)</f>
        <v>0</v>
      </c>
      <c r="I30" s="11">
        <f t="shared" si="5"/>
        <v>0</v>
      </c>
      <c r="J30" s="13" t="s">
        <v>18</v>
      </c>
    </row>
    <row r="31" spans="1:10" x14ac:dyDescent="0.3">
      <c r="A31" s="149"/>
      <c r="B31" s="149"/>
      <c r="C31" s="149"/>
      <c r="D31" s="149"/>
      <c r="E31" s="149"/>
      <c r="F31" s="149"/>
      <c r="G31" s="149"/>
      <c r="H31" s="149"/>
      <c r="I31" s="149"/>
      <c r="J31" s="149"/>
    </row>
    <row r="32" spans="1:10" x14ac:dyDescent="0.3">
      <c r="H32" s="1" t="s">
        <v>48</v>
      </c>
      <c r="I32" s="134">
        <f>I7-I8+I9+I10-I11+I12+I13+I15+I16+I20+I23+I26+I27+I28+I30</f>
        <v>3.7742</v>
      </c>
    </row>
    <row r="33" spans="1:10" ht="14.45" customHeight="1" x14ac:dyDescent="0.3"/>
    <row r="34" spans="1:10" ht="28.5" x14ac:dyDescent="0.3">
      <c r="I34" s="16">
        <f>1/(1+EXP(-I32))</f>
        <v>0.97755967993634196</v>
      </c>
    </row>
    <row r="36" spans="1:10" ht="33.75" x14ac:dyDescent="0.5">
      <c r="F36" s="146" t="s">
        <v>58</v>
      </c>
      <c r="G36" s="146"/>
      <c r="H36" s="146"/>
      <c r="I36" s="14" t="str">
        <f>VLOOKUP(I34,'Rangos de Calificación'!$I$10:$K$14,3,TRUE)</f>
        <v>E</v>
      </c>
      <c r="J36" s="21">
        <f>VLOOKUP(I36,Parametros!E:F,2,FALSE)</f>
        <v>5</v>
      </c>
    </row>
    <row r="37" spans="1:10" ht="13.15" customHeight="1" x14ac:dyDescent="0.3"/>
    <row r="39" spans="1:10" ht="33.75" x14ac:dyDescent="0.3">
      <c r="F39" s="137" t="s">
        <v>99</v>
      </c>
      <c r="G39" s="124"/>
      <c r="H39" s="124"/>
      <c r="I39" s="124"/>
      <c r="J39" s="124"/>
    </row>
    <row r="40" spans="1:10" ht="33.75" x14ac:dyDescent="0.3">
      <c r="F40" s="125" t="s">
        <v>94</v>
      </c>
      <c r="G40" s="125"/>
      <c r="H40" s="125"/>
      <c r="I40" s="125"/>
      <c r="J40" s="125"/>
    </row>
    <row r="42" spans="1:10" ht="23.25" x14ac:dyDescent="0.3">
      <c r="A42" s="143" t="s">
        <v>293</v>
      </c>
      <c r="B42" s="143"/>
      <c r="F42" s="138" t="s">
        <v>128</v>
      </c>
      <c r="G42" s="122"/>
      <c r="H42" s="122"/>
      <c r="I42" s="122"/>
      <c r="J42" s="122"/>
    </row>
    <row r="43" spans="1:10" ht="33.75" x14ac:dyDescent="0.3">
      <c r="A43" s="144">
        <v>10000000</v>
      </c>
      <c r="B43" s="144"/>
      <c r="F43" s="139">
        <f>IF(A46&gt;120,100%,HLOOKUP(F40,'Prob Incumplimiento'!28:34,J36+1,FALSE))</f>
        <v>1</v>
      </c>
      <c r="G43" s="123"/>
      <c r="H43" s="123"/>
      <c r="I43" s="123"/>
      <c r="J43" s="123"/>
    </row>
    <row r="45" spans="1:10" ht="23.25" x14ac:dyDescent="0.3">
      <c r="A45" s="143" t="s">
        <v>127</v>
      </c>
      <c r="B45" s="143"/>
      <c r="F45" s="138" t="s">
        <v>135</v>
      </c>
      <c r="G45" s="122"/>
      <c r="H45" s="122"/>
      <c r="I45" s="122"/>
      <c r="J45" s="122"/>
    </row>
    <row r="46" spans="1:10" ht="33.75" x14ac:dyDescent="0.3">
      <c r="A46" s="141">
        <v>200</v>
      </c>
      <c r="B46" s="141"/>
      <c r="F46" s="139">
        <f>IF(A49="Sin garantia",VLOOKUP(A46,PDI!$A$33:$C$35,3,TRUE),VLOOKUP(A46,PDI!$A$27:$C$29,3,TRUE))</f>
        <v>0.6</v>
      </c>
      <c r="G46" s="123"/>
      <c r="H46" s="123"/>
      <c r="I46" s="123"/>
      <c r="J46" s="123"/>
    </row>
    <row r="48" spans="1:10" ht="23.25" x14ac:dyDescent="0.3">
      <c r="A48" s="143" t="s">
        <v>132</v>
      </c>
      <c r="B48" s="143"/>
      <c r="F48" s="138" t="s">
        <v>140</v>
      </c>
      <c r="G48" s="122"/>
      <c r="H48" s="122"/>
      <c r="I48" s="122"/>
      <c r="J48" s="122"/>
    </row>
    <row r="49" spans="1:10" ht="23.25" x14ac:dyDescent="0.3">
      <c r="A49" s="141" t="s">
        <v>133</v>
      </c>
      <c r="B49" s="141"/>
      <c r="F49" s="122"/>
      <c r="G49" s="122"/>
      <c r="H49" s="122"/>
      <c r="I49" s="122"/>
      <c r="J49" s="122"/>
    </row>
    <row r="50" spans="1:10" ht="33.75" x14ac:dyDescent="0.3">
      <c r="F50" s="121">
        <f>A43*F43*F46</f>
        <v>6000000</v>
      </c>
      <c r="G50" s="121"/>
      <c r="H50" s="121"/>
      <c r="I50" s="121"/>
      <c r="J50" s="121"/>
    </row>
  </sheetData>
  <mergeCells count="11">
    <mergeCell ref="A1:J1"/>
    <mergeCell ref="A3:J3"/>
    <mergeCell ref="A5:J5"/>
    <mergeCell ref="A31:J31"/>
    <mergeCell ref="F36:H36"/>
    <mergeCell ref="A46:B46"/>
    <mergeCell ref="A48:B48"/>
    <mergeCell ref="A49:B49"/>
    <mergeCell ref="A42:B42"/>
    <mergeCell ref="A43:B43"/>
    <mergeCell ref="A45:B45"/>
  </mergeCells>
  <dataValidations count="3">
    <dataValidation type="list" allowBlank="1" showInputMessage="1" showErrorMessage="1" sqref="A49:B49" xr:uid="{412B981C-BF97-459E-A84E-29CE82B5B43B}">
      <formula1>Garantia</formula1>
    </dataValidation>
    <dataValidation type="list" allowBlank="1" showInputMessage="1" showErrorMessage="1" sqref="F40" xr:uid="{918109A4-DC6A-4458-8BEA-75DA3FB6E877}">
      <formula1>Entidades</formula1>
    </dataValidation>
    <dataValidation type="list" allowBlank="1" showInputMessage="1" showErrorMessage="1" sqref="G8:G14 G16:G18 G21:G22 G24:G28 G30" xr:uid="{3F8EA15B-0AB6-49C9-8E4F-6DC0E8D75E3F}">
      <formula1>Respuesta</formula1>
    </dataValidation>
  </dataValidations>
  <pageMargins left="0.70866141732283472" right="0.70866141732283472" top="0.74803149606299213" bottom="0.74803149606299213" header="0.31496062992125984" footer="0.31496062992125984"/>
  <pageSetup paperSize="151" scale="52" orientation="portrait" horizontalDpi="300" verticalDpi="300" r:id="rId1"/>
  <drawing r:id="rId2"/>
  <legacyDrawing r:id="rId3"/>
  <oleObjects>
    <mc:AlternateContent xmlns:mc="http://schemas.openxmlformats.org/markup-compatibility/2006">
      <mc:Choice Requires="x14">
        <oleObject shapeId="108545" r:id="rId4">
          <objectPr defaultSize="0" autoPict="0" r:id="rId5">
            <anchor moveWithCells="1">
              <from>
                <xdr:col>4</xdr:col>
                <xdr:colOff>314325</xdr:colOff>
                <xdr:row>30</xdr:row>
                <xdr:rowOff>228600</xdr:rowOff>
              </from>
              <to>
                <xdr:col>5</xdr:col>
                <xdr:colOff>1781175</xdr:colOff>
                <xdr:row>34</xdr:row>
                <xdr:rowOff>57150</xdr:rowOff>
              </to>
            </anchor>
          </objectPr>
        </oleObject>
      </mc:Choice>
      <mc:Fallback>
        <oleObject shapeId="108545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C83EC4-A695-458B-BF2A-5AD68D88D01A}">
  <dimension ref="A1:K103"/>
  <sheetViews>
    <sheetView zoomScale="130" zoomScaleNormal="130" workbookViewId="0">
      <selection activeCell="E14" sqref="E14"/>
    </sheetView>
  </sheetViews>
  <sheetFormatPr baseColWidth="10" defaultColWidth="11.42578125" defaultRowHeight="18.75" x14ac:dyDescent="0.3"/>
  <cols>
    <col min="1" max="1" width="16.5703125" style="69" bestFit="1" customWidth="1"/>
    <col min="2" max="2" width="18.5703125" style="69" bestFit="1" customWidth="1"/>
    <col min="3" max="3" width="23.7109375" style="69" customWidth="1"/>
    <col min="4" max="4" width="20.28515625" style="69" customWidth="1"/>
    <col min="5" max="5" width="16" style="69" customWidth="1"/>
    <col min="6" max="6" width="38.5703125" style="69" customWidth="1"/>
    <col min="7" max="8" width="11.42578125" style="69"/>
    <col min="9" max="9" width="26.28515625" style="135" customWidth="1"/>
    <col min="10" max="10" width="27.28515625" style="69" customWidth="1"/>
    <col min="11" max="11" width="14.5703125" style="69" customWidth="1"/>
    <col min="12" max="16384" width="11.42578125" style="69"/>
  </cols>
  <sheetData>
    <row r="1" spans="1:11" ht="49.9" customHeight="1" thickBot="1" x14ac:dyDescent="0.35">
      <c r="A1" s="66" t="s">
        <v>49</v>
      </c>
      <c r="B1" s="67" t="s">
        <v>50</v>
      </c>
      <c r="C1" s="74" t="s">
        <v>51</v>
      </c>
      <c r="D1" s="66" t="s">
        <v>52</v>
      </c>
      <c r="E1" s="66" t="s">
        <v>49</v>
      </c>
    </row>
    <row r="2" spans="1:11" ht="27.6" customHeight="1" thickBot="1" x14ac:dyDescent="0.35">
      <c r="A2" s="66" t="s">
        <v>53</v>
      </c>
      <c r="B2" s="70">
        <v>1.7399999999999999E-2</v>
      </c>
      <c r="C2" s="68">
        <v>5.5899999999999998E-2</v>
      </c>
      <c r="D2" s="118">
        <v>0.23400000000000001</v>
      </c>
      <c r="E2" s="66" t="s">
        <v>53</v>
      </c>
    </row>
    <row r="3" spans="1:11" ht="27.6" customHeight="1" thickBot="1" x14ac:dyDescent="0.35">
      <c r="A3" s="66" t="s">
        <v>54</v>
      </c>
      <c r="B3" s="70">
        <v>3.3700000000000001E-2</v>
      </c>
      <c r="C3" s="68">
        <v>0.1066</v>
      </c>
      <c r="D3" s="118">
        <v>0.42909999999999998</v>
      </c>
      <c r="E3" s="66" t="s">
        <v>54</v>
      </c>
    </row>
    <row r="4" spans="1:11" ht="27.6" customHeight="1" thickBot="1" x14ac:dyDescent="0.35">
      <c r="A4" s="66" t="s">
        <v>55</v>
      </c>
      <c r="B4" s="111">
        <v>4.7899999999999998E-2</v>
      </c>
      <c r="C4" s="112">
        <v>0.21990000000000001</v>
      </c>
      <c r="D4" s="119">
        <v>0.59050000000000002</v>
      </c>
      <c r="E4" s="66" t="s">
        <v>55</v>
      </c>
    </row>
    <row r="5" spans="1:11" ht="27.6" customHeight="1" thickBot="1" x14ac:dyDescent="0.35">
      <c r="A5" s="66" t="s">
        <v>56</v>
      </c>
      <c r="B5" s="70">
        <v>8.1199999999999994E-2</v>
      </c>
      <c r="C5" s="71">
        <v>0.36899999999999999</v>
      </c>
      <c r="D5" s="120">
        <v>0.7571</v>
      </c>
      <c r="E5" s="66" t="s">
        <v>56</v>
      </c>
    </row>
    <row r="6" spans="1:11" ht="27.6" customHeight="1" thickBot="1" x14ac:dyDescent="0.35">
      <c r="A6" s="66" t="s">
        <v>57</v>
      </c>
      <c r="B6" s="70">
        <v>1</v>
      </c>
      <c r="C6" s="68">
        <v>1</v>
      </c>
      <c r="D6" s="118">
        <v>1</v>
      </c>
      <c r="E6" s="66" t="s">
        <v>57</v>
      </c>
    </row>
    <row r="9" spans="1:11" x14ac:dyDescent="0.3">
      <c r="A9" s="153" t="s">
        <v>103</v>
      </c>
      <c r="B9" s="153"/>
      <c r="C9" s="153"/>
      <c r="E9" s="154" t="s">
        <v>85</v>
      </c>
      <c r="F9" s="154"/>
      <c r="G9" s="154"/>
      <c r="I9" s="154" t="s">
        <v>283</v>
      </c>
      <c r="J9" s="154"/>
      <c r="K9" s="154"/>
    </row>
    <row r="10" spans="1:11" x14ac:dyDescent="0.3">
      <c r="A10" s="72">
        <v>0</v>
      </c>
      <c r="B10" s="72" t="s">
        <v>59</v>
      </c>
      <c r="C10" s="72" t="s">
        <v>53</v>
      </c>
      <c r="E10" s="72">
        <v>0</v>
      </c>
      <c r="F10" s="72" t="s">
        <v>86</v>
      </c>
      <c r="G10" s="72" t="s">
        <v>53</v>
      </c>
      <c r="I10" s="136">
        <v>0</v>
      </c>
      <c r="J10" s="72" t="s">
        <v>328</v>
      </c>
      <c r="K10" s="72" t="s">
        <v>53</v>
      </c>
    </row>
    <row r="11" spans="1:11" x14ac:dyDescent="0.3">
      <c r="A11" s="72">
        <v>1.7500000000000002E-2</v>
      </c>
      <c r="B11" s="72" t="s">
        <v>60</v>
      </c>
      <c r="C11" s="72" t="s">
        <v>54</v>
      </c>
      <c r="E11" s="73">
        <v>5.6000000000000001E-2</v>
      </c>
      <c r="F11" s="72" t="s">
        <v>87</v>
      </c>
      <c r="G11" s="72" t="s">
        <v>54</v>
      </c>
      <c r="I11" s="136">
        <v>0.23400009999999999</v>
      </c>
      <c r="J11" s="72" t="s">
        <v>329</v>
      </c>
      <c r="K11" s="72" t="s">
        <v>54</v>
      </c>
    </row>
    <row r="12" spans="1:11" x14ac:dyDescent="0.3">
      <c r="A12" s="72">
        <v>3.3799999999999997E-2</v>
      </c>
      <c r="B12" s="113" t="s">
        <v>62</v>
      </c>
      <c r="C12" s="113" t="s">
        <v>55</v>
      </c>
      <c r="E12" s="113">
        <v>0.1067</v>
      </c>
      <c r="F12" s="113" t="s">
        <v>88</v>
      </c>
      <c r="G12" s="72" t="s">
        <v>55</v>
      </c>
      <c r="I12" s="136">
        <v>0.42910009999999998</v>
      </c>
      <c r="J12" s="72" t="s">
        <v>330</v>
      </c>
      <c r="K12" s="72" t="s">
        <v>55</v>
      </c>
    </row>
    <row r="13" spans="1:11" x14ac:dyDescent="0.3">
      <c r="A13" s="73">
        <v>4.8000000000000001E-2</v>
      </c>
      <c r="B13" s="72" t="s">
        <v>61</v>
      </c>
      <c r="C13" s="72" t="s">
        <v>56</v>
      </c>
      <c r="E13" s="73">
        <v>0.22</v>
      </c>
      <c r="F13" s="72" t="s">
        <v>333</v>
      </c>
      <c r="G13" s="72" t="s">
        <v>56</v>
      </c>
      <c r="I13" s="136">
        <v>0.59050009999999997</v>
      </c>
      <c r="J13" s="72" t="s">
        <v>331</v>
      </c>
      <c r="K13" s="72" t="s">
        <v>56</v>
      </c>
    </row>
    <row r="14" spans="1:11" x14ac:dyDescent="0.3">
      <c r="A14" s="72">
        <v>8.1299999999999997E-2</v>
      </c>
      <c r="B14" s="72" t="s">
        <v>63</v>
      </c>
      <c r="C14" s="72" t="s">
        <v>57</v>
      </c>
      <c r="E14" s="72">
        <v>0.36909999999999998</v>
      </c>
      <c r="F14" s="72" t="s">
        <v>89</v>
      </c>
      <c r="G14" s="72" t="s">
        <v>57</v>
      </c>
      <c r="I14" s="136">
        <v>0.75710010000000005</v>
      </c>
      <c r="J14" s="72" t="s">
        <v>332</v>
      </c>
      <c r="K14" s="72" t="s">
        <v>57</v>
      </c>
    </row>
    <row r="16" spans="1:11" x14ac:dyDescent="0.3">
      <c r="A16" s="85" t="s">
        <v>242</v>
      </c>
      <c r="B16" t="s">
        <v>247</v>
      </c>
    </row>
    <row r="18" spans="1:4" x14ac:dyDescent="0.3">
      <c r="A18" s="85" t="s">
        <v>245</v>
      </c>
      <c r="B18" t="s">
        <v>286</v>
      </c>
      <c r="C18"/>
      <c r="D18"/>
    </row>
    <row r="19" spans="1:4" x14ac:dyDescent="0.3">
      <c r="A19" s="114" t="s">
        <v>246</v>
      </c>
      <c r="B19" s="86"/>
      <c r="C19"/>
      <c r="D19"/>
    </row>
    <row r="20" spans="1:4" x14ac:dyDescent="0.3">
      <c r="A20"/>
      <c r="B20"/>
      <c r="C20"/>
      <c r="D20"/>
    </row>
    <row r="21" spans="1:4" x14ac:dyDescent="0.3">
      <c r="A21"/>
      <c r="B21"/>
      <c r="C21"/>
      <c r="D21"/>
    </row>
    <row r="22" spans="1:4" x14ac:dyDescent="0.3">
      <c r="A22"/>
      <c r="B22"/>
      <c r="C22"/>
      <c r="D22"/>
    </row>
    <row r="23" spans="1:4" x14ac:dyDescent="0.3">
      <c r="A23"/>
      <c r="B23"/>
      <c r="C23"/>
      <c r="D23"/>
    </row>
    <row r="24" spans="1:4" x14ac:dyDescent="0.3">
      <c r="A24"/>
      <c r="B24"/>
      <c r="C24"/>
      <c r="D24"/>
    </row>
    <row r="25" spans="1:4" x14ac:dyDescent="0.3">
      <c r="A25"/>
      <c r="B25"/>
      <c r="C25"/>
      <c r="D25"/>
    </row>
    <row r="26" spans="1:4" x14ac:dyDescent="0.3">
      <c r="A26"/>
      <c r="B26"/>
      <c r="C26"/>
      <c r="D26"/>
    </row>
    <row r="27" spans="1:4" x14ac:dyDescent="0.3">
      <c r="A27"/>
      <c r="B27"/>
      <c r="C27"/>
      <c r="D27"/>
    </row>
    <row r="28" spans="1:4" x14ac:dyDescent="0.3">
      <c r="A28"/>
      <c r="B28"/>
      <c r="C28"/>
      <c r="D28"/>
    </row>
    <row r="29" spans="1:4" x14ac:dyDescent="0.3">
      <c r="A29"/>
      <c r="B29"/>
      <c r="C29"/>
      <c r="D29"/>
    </row>
    <row r="30" spans="1:4" x14ac:dyDescent="0.3">
      <c r="A30"/>
      <c r="B30"/>
      <c r="C30"/>
      <c r="D30"/>
    </row>
    <row r="31" spans="1:4" x14ac:dyDescent="0.3">
      <c r="A31"/>
      <c r="B31"/>
      <c r="C31"/>
      <c r="D31"/>
    </row>
    <row r="32" spans="1:4" x14ac:dyDescent="0.3">
      <c r="A32"/>
      <c r="B32"/>
      <c r="C32"/>
      <c r="D32"/>
    </row>
    <row r="33" spans="1:4" x14ac:dyDescent="0.3">
      <c r="A33"/>
      <c r="B33"/>
      <c r="C33"/>
      <c r="D33"/>
    </row>
    <row r="34" spans="1:4" x14ac:dyDescent="0.3">
      <c r="A34"/>
      <c r="B34"/>
      <c r="C34"/>
      <c r="D34"/>
    </row>
    <row r="35" spans="1:4" x14ac:dyDescent="0.3">
      <c r="A35"/>
      <c r="B35"/>
      <c r="C35"/>
      <c r="D35"/>
    </row>
    <row r="36" spans="1:4" x14ac:dyDescent="0.3">
      <c r="A36"/>
      <c r="B36"/>
      <c r="C36"/>
      <c r="D36"/>
    </row>
    <row r="37" spans="1:4" x14ac:dyDescent="0.3">
      <c r="A37"/>
      <c r="B37"/>
      <c r="C37"/>
      <c r="D37"/>
    </row>
    <row r="38" spans="1:4" x14ac:dyDescent="0.3">
      <c r="A38"/>
      <c r="B38"/>
      <c r="C38"/>
      <c r="D38"/>
    </row>
    <row r="39" spans="1:4" x14ac:dyDescent="0.3">
      <c r="A39"/>
      <c r="B39"/>
      <c r="C39"/>
      <c r="D39"/>
    </row>
    <row r="40" spans="1:4" x14ac:dyDescent="0.3">
      <c r="A40"/>
      <c r="B40"/>
      <c r="C40"/>
      <c r="D40"/>
    </row>
    <row r="41" spans="1:4" x14ac:dyDescent="0.3">
      <c r="A41"/>
      <c r="B41"/>
      <c r="C41"/>
      <c r="D41"/>
    </row>
    <row r="42" spans="1:4" x14ac:dyDescent="0.3">
      <c r="A42"/>
      <c r="B42"/>
      <c r="C42"/>
      <c r="D42"/>
    </row>
    <row r="43" spans="1:4" x14ac:dyDescent="0.3">
      <c r="A43"/>
      <c r="B43"/>
      <c r="C43"/>
      <c r="D43"/>
    </row>
    <row r="44" spans="1:4" x14ac:dyDescent="0.3">
      <c r="A44"/>
      <c r="B44"/>
      <c r="C44"/>
      <c r="D44"/>
    </row>
    <row r="45" spans="1:4" x14ac:dyDescent="0.3">
      <c r="A45"/>
      <c r="B45"/>
      <c r="C45"/>
      <c r="D45"/>
    </row>
    <row r="46" spans="1:4" x14ac:dyDescent="0.3">
      <c r="A46"/>
      <c r="B46"/>
      <c r="C46"/>
      <c r="D46"/>
    </row>
    <row r="47" spans="1:4" x14ac:dyDescent="0.3">
      <c r="A47"/>
      <c r="B47"/>
      <c r="C47"/>
      <c r="D47"/>
    </row>
    <row r="48" spans="1:4" x14ac:dyDescent="0.3">
      <c r="A48"/>
      <c r="B48"/>
      <c r="C48"/>
      <c r="D48"/>
    </row>
    <row r="49" spans="1:4" x14ac:dyDescent="0.3">
      <c r="A49"/>
      <c r="B49"/>
      <c r="C49"/>
      <c r="D49"/>
    </row>
    <row r="50" spans="1:4" x14ac:dyDescent="0.3">
      <c r="A50"/>
      <c r="B50"/>
      <c r="C50"/>
      <c r="D50"/>
    </row>
    <row r="51" spans="1:4" x14ac:dyDescent="0.3">
      <c r="A51"/>
      <c r="B51"/>
      <c r="C51"/>
      <c r="D51"/>
    </row>
    <row r="52" spans="1:4" x14ac:dyDescent="0.3">
      <c r="A52"/>
      <c r="B52"/>
      <c r="C52"/>
      <c r="D52"/>
    </row>
    <row r="53" spans="1:4" x14ac:dyDescent="0.3">
      <c r="A53"/>
      <c r="B53"/>
      <c r="C53"/>
      <c r="D53"/>
    </row>
    <row r="54" spans="1:4" x14ac:dyDescent="0.3">
      <c r="A54"/>
      <c r="B54"/>
      <c r="C54"/>
      <c r="D54"/>
    </row>
    <row r="55" spans="1:4" x14ac:dyDescent="0.3">
      <c r="A55"/>
      <c r="B55"/>
      <c r="C55"/>
      <c r="D55"/>
    </row>
    <row r="56" spans="1:4" x14ac:dyDescent="0.3">
      <c r="A56"/>
      <c r="B56"/>
      <c r="C56"/>
      <c r="D56"/>
    </row>
    <row r="57" spans="1:4" x14ac:dyDescent="0.3">
      <c r="A57"/>
      <c r="B57"/>
      <c r="C57"/>
      <c r="D57"/>
    </row>
    <row r="58" spans="1:4" x14ac:dyDescent="0.3">
      <c r="A58"/>
      <c r="B58"/>
      <c r="C58"/>
      <c r="D58"/>
    </row>
    <row r="59" spans="1:4" x14ac:dyDescent="0.3">
      <c r="A59"/>
      <c r="B59"/>
      <c r="C59"/>
      <c r="D59"/>
    </row>
    <row r="60" spans="1:4" x14ac:dyDescent="0.3">
      <c r="A60"/>
      <c r="B60"/>
      <c r="C60"/>
      <c r="D60"/>
    </row>
    <row r="61" spans="1:4" x14ac:dyDescent="0.3">
      <c r="A61"/>
      <c r="B61"/>
      <c r="C61"/>
      <c r="D61"/>
    </row>
    <row r="62" spans="1:4" x14ac:dyDescent="0.3">
      <c r="A62"/>
      <c r="B62"/>
      <c r="C62"/>
      <c r="D62"/>
    </row>
    <row r="63" spans="1:4" x14ac:dyDescent="0.3">
      <c r="A63"/>
      <c r="B63"/>
      <c r="C63"/>
      <c r="D63"/>
    </row>
    <row r="64" spans="1:4" x14ac:dyDescent="0.3">
      <c r="A64"/>
      <c r="B64"/>
      <c r="C64"/>
      <c r="D64"/>
    </row>
    <row r="65" spans="1:4" x14ac:dyDescent="0.3">
      <c r="A65"/>
      <c r="B65"/>
      <c r="C65"/>
      <c r="D65"/>
    </row>
    <row r="66" spans="1:4" x14ac:dyDescent="0.3">
      <c r="A66"/>
      <c r="B66"/>
      <c r="C66"/>
      <c r="D66"/>
    </row>
    <row r="67" spans="1:4" x14ac:dyDescent="0.3">
      <c r="A67"/>
      <c r="B67"/>
      <c r="C67"/>
      <c r="D67"/>
    </row>
    <row r="68" spans="1:4" x14ac:dyDescent="0.3">
      <c r="A68"/>
      <c r="B68"/>
      <c r="C68"/>
      <c r="D68"/>
    </row>
    <row r="69" spans="1:4" x14ac:dyDescent="0.3">
      <c r="A69"/>
      <c r="B69"/>
      <c r="C69"/>
      <c r="D69"/>
    </row>
    <row r="70" spans="1:4" x14ac:dyDescent="0.3">
      <c r="A70"/>
      <c r="B70"/>
      <c r="C70"/>
      <c r="D70"/>
    </row>
    <row r="71" spans="1:4" x14ac:dyDescent="0.3">
      <c r="A71"/>
      <c r="B71"/>
      <c r="C71"/>
      <c r="D71"/>
    </row>
    <row r="72" spans="1:4" x14ac:dyDescent="0.3">
      <c r="A72"/>
      <c r="B72"/>
      <c r="C72"/>
      <c r="D72"/>
    </row>
    <row r="73" spans="1:4" x14ac:dyDescent="0.3">
      <c r="A73"/>
      <c r="B73"/>
      <c r="C73"/>
      <c r="D73"/>
    </row>
    <row r="74" spans="1:4" x14ac:dyDescent="0.3">
      <c r="A74"/>
      <c r="B74"/>
      <c r="C74"/>
      <c r="D74"/>
    </row>
    <row r="75" spans="1:4" x14ac:dyDescent="0.3">
      <c r="A75"/>
      <c r="B75"/>
      <c r="C75"/>
      <c r="D75"/>
    </row>
    <row r="76" spans="1:4" x14ac:dyDescent="0.3">
      <c r="A76"/>
      <c r="B76"/>
      <c r="C76"/>
      <c r="D76"/>
    </row>
    <row r="77" spans="1:4" x14ac:dyDescent="0.3">
      <c r="A77"/>
      <c r="B77"/>
      <c r="C77"/>
      <c r="D77"/>
    </row>
    <row r="78" spans="1:4" x14ac:dyDescent="0.3">
      <c r="A78"/>
      <c r="B78"/>
      <c r="C78"/>
      <c r="D78"/>
    </row>
    <row r="79" spans="1:4" x14ac:dyDescent="0.3">
      <c r="A79"/>
      <c r="B79"/>
      <c r="C79"/>
      <c r="D79"/>
    </row>
    <row r="80" spans="1:4" x14ac:dyDescent="0.3">
      <c r="A80"/>
      <c r="B80"/>
      <c r="C80"/>
      <c r="D80"/>
    </row>
    <row r="81" spans="1:4" x14ac:dyDescent="0.3">
      <c r="A81"/>
      <c r="B81"/>
      <c r="C81"/>
      <c r="D81"/>
    </row>
    <row r="82" spans="1:4" x14ac:dyDescent="0.3">
      <c r="A82"/>
      <c r="B82"/>
      <c r="C82"/>
      <c r="D82"/>
    </row>
    <row r="83" spans="1:4" x14ac:dyDescent="0.3">
      <c r="A83"/>
      <c r="B83"/>
      <c r="C83"/>
      <c r="D83"/>
    </row>
    <row r="84" spans="1:4" x14ac:dyDescent="0.3">
      <c r="A84"/>
      <c r="B84"/>
      <c r="C84"/>
      <c r="D84"/>
    </row>
    <row r="85" spans="1:4" x14ac:dyDescent="0.3">
      <c r="A85"/>
      <c r="B85"/>
      <c r="C85"/>
      <c r="D85"/>
    </row>
    <row r="86" spans="1:4" x14ac:dyDescent="0.3">
      <c r="A86"/>
      <c r="B86"/>
      <c r="C86"/>
      <c r="D86"/>
    </row>
    <row r="87" spans="1:4" x14ac:dyDescent="0.3">
      <c r="A87"/>
      <c r="B87"/>
      <c r="C87"/>
      <c r="D87"/>
    </row>
    <row r="88" spans="1:4" x14ac:dyDescent="0.3">
      <c r="A88"/>
      <c r="B88"/>
      <c r="C88"/>
      <c r="D88"/>
    </row>
    <row r="89" spans="1:4" x14ac:dyDescent="0.3">
      <c r="A89"/>
      <c r="B89"/>
      <c r="C89"/>
      <c r="D89"/>
    </row>
    <row r="90" spans="1:4" x14ac:dyDescent="0.3">
      <c r="A90"/>
      <c r="B90"/>
      <c r="C90"/>
      <c r="D90"/>
    </row>
    <row r="91" spans="1:4" x14ac:dyDescent="0.3">
      <c r="A91"/>
      <c r="B91"/>
      <c r="C91"/>
      <c r="D91"/>
    </row>
    <row r="92" spans="1:4" x14ac:dyDescent="0.3">
      <c r="A92"/>
      <c r="B92"/>
      <c r="C92"/>
      <c r="D92"/>
    </row>
    <row r="93" spans="1:4" x14ac:dyDescent="0.3">
      <c r="A93"/>
      <c r="B93"/>
      <c r="C93"/>
      <c r="D93"/>
    </row>
    <row r="94" spans="1:4" x14ac:dyDescent="0.3">
      <c r="A94"/>
      <c r="B94"/>
      <c r="C94"/>
      <c r="D94"/>
    </row>
    <row r="95" spans="1:4" x14ac:dyDescent="0.3">
      <c r="A95"/>
      <c r="B95"/>
      <c r="C95"/>
      <c r="D95"/>
    </row>
    <row r="96" spans="1:4" x14ac:dyDescent="0.3">
      <c r="A96"/>
      <c r="B96"/>
      <c r="C96"/>
      <c r="D96"/>
    </row>
    <row r="97" spans="1:4" x14ac:dyDescent="0.3">
      <c r="A97"/>
      <c r="B97"/>
      <c r="C97"/>
      <c r="D97"/>
    </row>
    <row r="98" spans="1:4" x14ac:dyDescent="0.3">
      <c r="A98"/>
      <c r="B98"/>
      <c r="C98"/>
      <c r="D98"/>
    </row>
    <row r="99" spans="1:4" x14ac:dyDescent="0.3">
      <c r="A99"/>
      <c r="B99"/>
      <c r="C99"/>
      <c r="D99"/>
    </row>
    <row r="100" spans="1:4" x14ac:dyDescent="0.3">
      <c r="A100"/>
      <c r="B100"/>
      <c r="C100"/>
      <c r="D100"/>
    </row>
    <row r="101" spans="1:4" x14ac:dyDescent="0.3">
      <c r="A101"/>
      <c r="B101"/>
      <c r="C101"/>
      <c r="D101"/>
    </row>
    <row r="102" spans="1:4" x14ac:dyDescent="0.3">
      <c r="A102"/>
      <c r="B102"/>
      <c r="C102"/>
      <c r="D102"/>
    </row>
    <row r="103" spans="1:4" x14ac:dyDescent="0.3">
      <c r="A103"/>
      <c r="B103"/>
      <c r="C103"/>
      <c r="D103"/>
    </row>
  </sheetData>
  <mergeCells count="3">
    <mergeCell ref="A9:C9"/>
    <mergeCell ref="E9:G9"/>
    <mergeCell ref="I9:K9"/>
  </mergeCells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756F7F-424E-4037-84ED-B0799DC32412}">
  <dimension ref="A1:E299"/>
  <sheetViews>
    <sheetView workbookViewId="0"/>
  </sheetViews>
  <sheetFormatPr baseColWidth="10" defaultColWidth="11.5703125" defaultRowHeight="16.5" x14ac:dyDescent="0.3"/>
  <cols>
    <col min="1" max="1" width="8.42578125" style="26" bestFit="1" customWidth="1"/>
    <col min="2" max="2" width="12.85546875" style="26" bestFit="1" customWidth="1"/>
    <col min="3" max="3" width="80.5703125" style="26" bestFit="1" customWidth="1"/>
    <col min="4" max="4" width="14.85546875" style="26" bestFit="1" customWidth="1"/>
    <col min="5" max="16384" width="11.5703125" style="26"/>
  </cols>
  <sheetData>
    <row r="1" spans="1:5" x14ac:dyDescent="0.3">
      <c r="A1" s="80" t="s">
        <v>149</v>
      </c>
      <c r="B1" s="80" t="s">
        <v>150</v>
      </c>
      <c r="C1" s="80" t="s">
        <v>151</v>
      </c>
      <c r="D1" s="80" t="s">
        <v>256</v>
      </c>
    </row>
    <row r="2" spans="1:5" x14ac:dyDescent="0.3">
      <c r="A2" s="26">
        <v>140000</v>
      </c>
      <c r="B2" s="26" t="s">
        <v>152</v>
      </c>
      <c r="C2" s="26" t="s">
        <v>153</v>
      </c>
    </row>
    <row r="3" spans="1:5" s="93" customFormat="1" x14ac:dyDescent="0.3">
      <c r="A3" s="93">
        <v>140400</v>
      </c>
      <c r="B3" s="93" t="s">
        <v>154</v>
      </c>
      <c r="C3" s="93" t="s">
        <v>155</v>
      </c>
      <c r="D3" s="93" t="s">
        <v>257</v>
      </c>
      <c r="E3" s="93" t="s">
        <v>114</v>
      </c>
    </row>
    <row r="4" spans="1:5" x14ac:dyDescent="0.3">
      <c r="A4" s="26">
        <v>140405</v>
      </c>
      <c r="B4" s="26" t="s">
        <v>154</v>
      </c>
      <c r="C4" s="26" t="s">
        <v>156</v>
      </c>
      <c r="D4" s="26" t="s">
        <v>257</v>
      </c>
      <c r="E4" s="26" t="s">
        <v>53</v>
      </c>
    </row>
    <row r="5" spans="1:5" x14ac:dyDescent="0.3">
      <c r="A5" s="26">
        <v>140410</v>
      </c>
      <c r="B5" s="26" t="s">
        <v>154</v>
      </c>
      <c r="C5" s="26" t="s">
        <v>157</v>
      </c>
      <c r="D5" s="26" t="s">
        <v>257</v>
      </c>
      <c r="E5" s="26" t="s">
        <v>54</v>
      </c>
    </row>
    <row r="6" spans="1:5" x14ac:dyDescent="0.3">
      <c r="A6" s="26">
        <v>140415</v>
      </c>
      <c r="B6" s="26" t="s">
        <v>154</v>
      </c>
      <c r="C6" s="26" t="s">
        <v>158</v>
      </c>
      <c r="D6" s="26" t="s">
        <v>257</v>
      </c>
      <c r="E6" s="26" t="s">
        <v>55</v>
      </c>
    </row>
    <row r="7" spans="1:5" x14ac:dyDescent="0.3">
      <c r="A7" s="26">
        <v>140420</v>
      </c>
      <c r="B7" s="26" t="s">
        <v>154</v>
      </c>
      <c r="C7" s="26" t="s">
        <v>159</v>
      </c>
      <c r="D7" s="26" t="s">
        <v>257</v>
      </c>
      <c r="E7" s="26" t="s">
        <v>56</v>
      </c>
    </row>
    <row r="8" spans="1:5" x14ac:dyDescent="0.3">
      <c r="A8" s="26">
        <v>140425</v>
      </c>
      <c r="B8" s="26" t="s">
        <v>154</v>
      </c>
      <c r="C8" s="26" t="s">
        <v>160</v>
      </c>
      <c r="D8" s="26" t="s">
        <v>257</v>
      </c>
      <c r="E8" s="26" t="s">
        <v>57</v>
      </c>
    </row>
    <row r="9" spans="1:5" s="93" customFormat="1" x14ac:dyDescent="0.3">
      <c r="A9" s="93">
        <v>140500</v>
      </c>
      <c r="B9" s="93" t="s">
        <v>152</v>
      </c>
      <c r="C9" s="93" t="s">
        <v>161</v>
      </c>
      <c r="D9" s="93" t="s">
        <v>257</v>
      </c>
      <c r="E9" s="93" t="s">
        <v>114</v>
      </c>
    </row>
    <row r="10" spans="1:5" x14ac:dyDescent="0.3">
      <c r="A10" s="26">
        <v>140505</v>
      </c>
      <c r="B10" s="26" t="s">
        <v>152</v>
      </c>
      <c r="C10" s="26" t="s">
        <v>156</v>
      </c>
      <c r="D10" s="26" t="s">
        <v>257</v>
      </c>
      <c r="E10" s="26" t="str">
        <f>E4</f>
        <v>A</v>
      </c>
    </row>
    <row r="11" spans="1:5" x14ac:dyDescent="0.3">
      <c r="A11" s="26">
        <v>140510</v>
      </c>
      <c r="B11" s="26" t="s">
        <v>152</v>
      </c>
      <c r="C11" s="26" t="s">
        <v>157</v>
      </c>
      <c r="D11" s="26" t="s">
        <v>257</v>
      </c>
      <c r="E11" s="26" t="str">
        <f t="shared" ref="E11:E74" si="0">E5</f>
        <v>B</v>
      </c>
    </row>
    <row r="12" spans="1:5" x14ac:dyDescent="0.3">
      <c r="A12" s="26">
        <v>140515</v>
      </c>
      <c r="B12" s="26" t="s">
        <v>152</v>
      </c>
      <c r="C12" s="26" t="s">
        <v>158</v>
      </c>
      <c r="D12" s="26" t="s">
        <v>257</v>
      </c>
      <c r="E12" s="26" t="str">
        <f t="shared" si="0"/>
        <v>C</v>
      </c>
    </row>
    <row r="13" spans="1:5" x14ac:dyDescent="0.3">
      <c r="A13" s="26">
        <v>140520</v>
      </c>
      <c r="B13" s="26" t="s">
        <v>152</v>
      </c>
      <c r="C13" s="26" t="s">
        <v>159</v>
      </c>
      <c r="D13" s="26" t="s">
        <v>257</v>
      </c>
      <c r="E13" s="26" t="str">
        <f t="shared" si="0"/>
        <v>D</v>
      </c>
    </row>
    <row r="14" spans="1:5" x14ac:dyDescent="0.3">
      <c r="A14" s="26">
        <v>140525</v>
      </c>
      <c r="B14" s="26" t="s">
        <v>152</v>
      </c>
      <c r="C14" s="26" t="s">
        <v>160</v>
      </c>
      <c r="D14" s="26" t="s">
        <v>257</v>
      </c>
      <c r="E14" s="26" t="str">
        <f t="shared" si="0"/>
        <v>E</v>
      </c>
    </row>
    <row r="15" spans="1:5" s="93" customFormat="1" x14ac:dyDescent="0.3">
      <c r="A15" s="93">
        <v>140600</v>
      </c>
      <c r="B15" s="93" t="s">
        <v>152</v>
      </c>
      <c r="C15" s="93" t="s">
        <v>162</v>
      </c>
      <c r="D15" s="93" t="s">
        <v>257</v>
      </c>
      <c r="E15" s="93" t="str">
        <f t="shared" si="0"/>
        <v>-</v>
      </c>
    </row>
    <row r="16" spans="1:5" x14ac:dyDescent="0.3">
      <c r="A16" s="26">
        <v>140605</v>
      </c>
      <c r="B16" s="26" t="s">
        <v>152</v>
      </c>
      <c r="C16" s="26" t="s">
        <v>156</v>
      </c>
      <c r="D16" s="26" t="s">
        <v>257</v>
      </c>
      <c r="E16" s="26" t="str">
        <f t="shared" si="0"/>
        <v>A</v>
      </c>
    </row>
    <row r="17" spans="1:5" x14ac:dyDescent="0.3">
      <c r="A17" s="26">
        <v>140610</v>
      </c>
      <c r="B17" s="26" t="s">
        <v>152</v>
      </c>
      <c r="C17" s="26" t="s">
        <v>157</v>
      </c>
      <c r="D17" s="26" t="s">
        <v>257</v>
      </c>
      <c r="E17" s="26" t="str">
        <f t="shared" si="0"/>
        <v>B</v>
      </c>
    </row>
    <row r="18" spans="1:5" x14ac:dyDescent="0.3">
      <c r="A18" s="26">
        <v>140615</v>
      </c>
      <c r="B18" s="26" t="s">
        <v>152</v>
      </c>
      <c r="C18" s="26" t="s">
        <v>158</v>
      </c>
      <c r="D18" s="26" t="s">
        <v>257</v>
      </c>
      <c r="E18" s="26" t="str">
        <f t="shared" si="0"/>
        <v>C</v>
      </c>
    </row>
    <row r="19" spans="1:5" x14ac:dyDescent="0.3">
      <c r="A19" s="26">
        <v>140620</v>
      </c>
      <c r="B19" s="26" t="s">
        <v>152</v>
      </c>
      <c r="C19" s="26" t="s">
        <v>159</v>
      </c>
      <c r="D19" s="26" t="s">
        <v>257</v>
      </c>
      <c r="E19" s="26" t="str">
        <f t="shared" si="0"/>
        <v>D</v>
      </c>
    </row>
    <row r="20" spans="1:5" x14ac:dyDescent="0.3">
      <c r="A20" s="26">
        <v>140625</v>
      </c>
      <c r="B20" s="26" t="s">
        <v>152</v>
      </c>
      <c r="C20" s="26" t="s">
        <v>160</v>
      </c>
      <c r="D20" s="26" t="s">
        <v>257</v>
      </c>
      <c r="E20" s="26" t="str">
        <f t="shared" si="0"/>
        <v>E</v>
      </c>
    </row>
    <row r="21" spans="1:5" s="93" customFormat="1" x14ac:dyDescent="0.3">
      <c r="A21" s="93">
        <v>140700</v>
      </c>
      <c r="B21" s="93" t="s">
        <v>152</v>
      </c>
      <c r="C21" s="93" t="s">
        <v>163</v>
      </c>
      <c r="D21" s="93" t="s">
        <v>257</v>
      </c>
      <c r="E21" s="93" t="str">
        <f t="shared" si="0"/>
        <v>-</v>
      </c>
    </row>
    <row r="22" spans="1:5" x14ac:dyDescent="0.3">
      <c r="A22" s="26">
        <v>140705</v>
      </c>
      <c r="B22" s="26" t="s">
        <v>152</v>
      </c>
      <c r="C22" s="26" t="s">
        <v>156</v>
      </c>
      <c r="D22" s="26" t="s">
        <v>257</v>
      </c>
      <c r="E22" s="26" t="str">
        <f t="shared" si="0"/>
        <v>A</v>
      </c>
    </row>
    <row r="23" spans="1:5" x14ac:dyDescent="0.3">
      <c r="A23" s="26">
        <v>140710</v>
      </c>
      <c r="B23" s="26" t="s">
        <v>152</v>
      </c>
      <c r="C23" s="26" t="s">
        <v>157</v>
      </c>
      <c r="D23" s="26" t="s">
        <v>257</v>
      </c>
      <c r="E23" s="26" t="str">
        <f t="shared" si="0"/>
        <v>B</v>
      </c>
    </row>
    <row r="24" spans="1:5" x14ac:dyDescent="0.3">
      <c r="A24" s="26">
        <v>140715</v>
      </c>
      <c r="B24" s="26" t="s">
        <v>152</v>
      </c>
      <c r="C24" s="26" t="s">
        <v>158</v>
      </c>
      <c r="D24" s="26" t="s">
        <v>257</v>
      </c>
      <c r="E24" s="26" t="str">
        <f t="shared" si="0"/>
        <v>C</v>
      </c>
    </row>
    <row r="25" spans="1:5" x14ac:dyDescent="0.3">
      <c r="A25" s="26">
        <v>140720</v>
      </c>
      <c r="B25" s="26" t="s">
        <v>152</v>
      </c>
      <c r="C25" s="26" t="s">
        <v>159</v>
      </c>
      <c r="D25" s="26" t="s">
        <v>257</v>
      </c>
      <c r="E25" s="26" t="str">
        <f t="shared" si="0"/>
        <v>D</v>
      </c>
    </row>
    <row r="26" spans="1:5" x14ac:dyDescent="0.3">
      <c r="A26" s="26">
        <v>140725</v>
      </c>
      <c r="B26" s="26" t="s">
        <v>152</v>
      </c>
      <c r="C26" s="26" t="s">
        <v>160</v>
      </c>
      <c r="D26" s="26" t="s">
        <v>257</v>
      </c>
      <c r="E26" s="26" t="str">
        <f t="shared" si="0"/>
        <v>E</v>
      </c>
    </row>
    <row r="27" spans="1:5" s="93" customFormat="1" x14ac:dyDescent="0.3">
      <c r="A27" s="93">
        <v>140800</v>
      </c>
      <c r="B27" s="93" t="s">
        <v>152</v>
      </c>
      <c r="C27" s="93" t="s">
        <v>164</v>
      </c>
      <c r="D27" s="93" t="s">
        <v>257</v>
      </c>
      <c r="E27" s="93" t="str">
        <f t="shared" si="0"/>
        <v>-</v>
      </c>
    </row>
    <row r="28" spans="1:5" x14ac:dyDescent="0.3">
      <c r="A28" s="26">
        <v>140805</v>
      </c>
      <c r="B28" s="26" t="s">
        <v>152</v>
      </c>
      <c r="C28" s="26" t="s">
        <v>156</v>
      </c>
      <c r="D28" s="26" t="s">
        <v>257</v>
      </c>
      <c r="E28" s="26" t="str">
        <f t="shared" si="0"/>
        <v>A</v>
      </c>
    </row>
    <row r="29" spans="1:5" x14ac:dyDescent="0.3">
      <c r="A29" s="26">
        <v>140810</v>
      </c>
      <c r="B29" s="26" t="s">
        <v>152</v>
      </c>
      <c r="C29" s="26" t="s">
        <v>157</v>
      </c>
      <c r="D29" s="26" t="s">
        <v>257</v>
      </c>
      <c r="E29" s="26" t="str">
        <f t="shared" si="0"/>
        <v>B</v>
      </c>
    </row>
    <row r="30" spans="1:5" x14ac:dyDescent="0.3">
      <c r="A30" s="26">
        <v>140815</v>
      </c>
      <c r="B30" s="26" t="s">
        <v>152</v>
      </c>
      <c r="C30" s="26" t="s">
        <v>158</v>
      </c>
      <c r="D30" s="26" t="s">
        <v>257</v>
      </c>
      <c r="E30" s="26" t="str">
        <f t="shared" si="0"/>
        <v>C</v>
      </c>
    </row>
    <row r="31" spans="1:5" x14ac:dyDescent="0.3">
      <c r="A31" s="26">
        <v>140820</v>
      </c>
      <c r="B31" s="26" t="s">
        <v>152</v>
      </c>
      <c r="C31" s="26" t="s">
        <v>159</v>
      </c>
      <c r="D31" s="26" t="s">
        <v>257</v>
      </c>
      <c r="E31" s="26" t="str">
        <f t="shared" si="0"/>
        <v>D</v>
      </c>
    </row>
    <row r="32" spans="1:5" x14ac:dyDescent="0.3">
      <c r="A32" s="26">
        <v>140825</v>
      </c>
      <c r="B32" s="26" t="s">
        <v>152</v>
      </c>
      <c r="C32" s="26" t="s">
        <v>160</v>
      </c>
      <c r="D32" s="26" t="s">
        <v>257</v>
      </c>
      <c r="E32" s="26" t="str">
        <f t="shared" si="0"/>
        <v>E</v>
      </c>
    </row>
    <row r="33" spans="1:5" s="93" customFormat="1" x14ac:dyDescent="0.3">
      <c r="A33" s="93">
        <v>140900</v>
      </c>
      <c r="B33" s="93" t="s">
        <v>152</v>
      </c>
      <c r="C33" s="93" t="s">
        <v>165</v>
      </c>
      <c r="D33" s="93" t="s">
        <v>257</v>
      </c>
      <c r="E33" s="93" t="str">
        <f t="shared" si="0"/>
        <v>-</v>
      </c>
    </row>
    <row r="34" spans="1:5" x14ac:dyDescent="0.3">
      <c r="A34" s="26">
        <v>140905</v>
      </c>
      <c r="B34" s="26" t="s">
        <v>152</v>
      </c>
      <c r="C34" s="26" t="s">
        <v>156</v>
      </c>
      <c r="D34" s="26" t="s">
        <v>257</v>
      </c>
      <c r="E34" s="26" t="str">
        <f t="shared" si="0"/>
        <v>A</v>
      </c>
    </row>
    <row r="35" spans="1:5" x14ac:dyDescent="0.3">
      <c r="A35" s="26">
        <v>140910</v>
      </c>
      <c r="B35" s="26" t="s">
        <v>152</v>
      </c>
      <c r="C35" s="26" t="s">
        <v>157</v>
      </c>
      <c r="D35" s="26" t="s">
        <v>257</v>
      </c>
      <c r="E35" s="26" t="str">
        <f t="shared" si="0"/>
        <v>B</v>
      </c>
    </row>
    <row r="36" spans="1:5" x14ac:dyDescent="0.3">
      <c r="A36" s="26">
        <v>140915</v>
      </c>
      <c r="B36" s="26" t="s">
        <v>152</v>
      </c>
      <c r="C36" s="26" t="s">
        <v>158</v>
      </c>
      <c r="D36" s="26" t="s">
        <v>257</v>
      </c>
      <c r="E36" s="26" t="str">
        <f t="shared" si="0"/>
        <v>C</v>
      </c>
    </row>
    <row r="37" spans="1:5" x14ac:dyDescent="0.3">
      <c r="A37" s="26">
        <v>140920</v>
      </c>
      <c r="B37" s="26" t="s">
        <v>152</v>
      </c>
      <c r="C37" s="26" t="s">
        <v>159</v>
      </c>
      <c r="D37" s="26" t="s">
        <v>257</v>
      </c>
      <c r="E37" s="26" t="str">
        <f t="shared" si="0"/>
        <v>D</v>
      </c>
    </row>
    <row r="38" spans="1:5" x14ac:dyDescent="0.3">
      <c r="A38" s="26">
        <v>140925</v>
      </c>
      <c r="B38" s="26" t="s">
        <v>152</v>
      </c>
      <c r="C38" s="26" t="s">
        <v>160</v>
      </c>
      <c r="D38" s="26" t="s">
        <v>257</v>
      </c>
      <c r="E38" s="26" t="str">
        <f t="shared" si="0"/>
        <v>E</v>
      </c>
    </row>
    <row r="39" spans="1:5" s="93" customFormat="1" x14ac:dyDescent="0.3">
      <c r="A39" s="93">
        <v>141000</v>
      </c>
      <c r="B39" s="93" t="s">
        <v>152</v>
      </c>
      <c r="C39" s="93" t="s">
        <v>166</v>
      </c>
      <c r="D39" s="93" t="s">
        <v>257</v>
      </c>
      <c r="E39" s="93" t="str">
        <f t="shared" si="0"/>
        <v>-</v>
      </c>
    </row>
    <row r="40" spans="1:5" x14ac:dyDescent="0.3">
      <c r="A40" s="26">
        <v>141005</v>
      </c>
      <c r="B40" s="26" t="s">
        <v>152</v>
      </c>
      <c r="C40" s="26" t="s">
        <v>156</v>
      </c>
      <c r="D40" s="26" t="s">
        <v>257</v>
      </c>
      <c r="E40" s="26" t="str">
        <f t="shared" si="0"/>
        <v>A</v>
      </c>
    </row>
    <row r="41" spans="1:5" x14ac:dyDescent="0.3">
      <c r="A41" s="26">
        <v>141010</v>
      </c>
      <c r="B41" s="26" t="s">
        <v>152</v>
      </c>
      <c r="C41" s="26" t="s">
        <v>157</v>
      </c>
      <c r="D41" s="26" t="s">
        <v>257</v>
      </c>
      <c r="E41" s="26" t="str">
        <f t="shared" si="0"/>
        <v>B</v>
      </c>
    </row>
    <row r="42" spans="1:5" x14ac:dyDescent="0.3">
      <c r="A42" s="26">
        <v>141015</v>
      </c>
      <c r="B42" s="26" t="s">
        <v>152</v>
      </c>
      <c r="C42" s="26" t="s">
        <v>158</v>
      </c>
      <c r="D42" s="26" t="s">
        <v>257</v>
      </c>
      <c r="E42" s="26" t="str">
        <f t="shared" si="0"/>
        <v>C</v>
      </c>
    </row>
    <row r="43" spans="1:5" x14ac:dyDescent="0.3">
      <c r="A43" s="26">
        <v>141020</v>
      </c>
      <c r="B43" s="26" t="s">
        <v>152</v>
      </c>
      <c r="C43" s="26" t="s">
        <v>159</v>
      </c>
      <c r="D43" s="26" t="s">
        <v>257</v>
      </c>
      <c r="E43" s="26" t="str">
        <f t="shared" si="0"/>
        <v>D</v>
      </c>
    </row>
    <row r="44" spans="1:5" x14ac:dyDescent="0.3">
      <c r="A44" s="26">
        <v>141025</v>
      </c>
      <c r="B44" s="26" t="s">
        <v>152</v>
      </c>
      <c r="C44" s="26" t="s">
        <v>160</v>
      </c>
      <c r="D44" s="26" t="s">
        <v>257</v>
      </c>
      <c r="E44" s="26" t="str">
        <f t="shared" si="0"/>
        <v>E</v>
      </c>
    </row>
    <row r="45" spans="1:5" s="93" customFormat="1" x14ac:dyDescent="0.3">
      <c r="A45" s="93">
        <v>141100</v>
      </c>
      <c r="B45" s="93" t="s">
        <v>154</v>
      </c>
      <c r="C45" s="93" t="s">
        <v>167</v>
      </c>
      <c r="D45" s="81" t="s">
        <v>258</v>
      </c>
      <c r="E45" s="93" t="str">
        <f t="shared" si="0"/>
        <v>-</v>
      </c>
    </row>
    <row r="46" spans="1:5" x14ac:dyDescent="0.3">
      <c r="A46" s="26">
        <v>141105</v>
      </c>
      <c r="B46" s="26" t="s">
        <v>154</v>
      </c>
      <c r="C46" s="26" t="s">
        <v>156</v>
      </c>
      <c r="D46" s="94" t="s">
        <v>258</v>
      </c>
      <c r="E46" s="26" t="str">
        <f t="shared" si="0"/>
        <v>A</v>
      </c>
    </row>
    <row r="47" spans="1:5" x14ac:dyDescent="0.3">
      <c r="A47" s="26">
        <v>141110</v>
      </c>
      <c r="B47" s="26" t="s">
        <v>154</v>
      </c>
      <c r="C47" s="26" t="s">
        <v>157</v>
      </c>
      <c r="D47" s="94" t="s">
        <v>258</v>
      </c>
      <c r="E47" s="26" t="str">
        <f t="shared" si="0"/>
        <v>B</v>
      </c>
    </row>
    <row r="48" spans="1:5" x14ac:dyDescent="0.3">
      <c r="A48" s="26">
        <v>141115</v>
      </c>
      <c r="B48" s="26" t="s">
        <v>154</v>
      </c>
      <c r="C48" s="26" t="s">
        <v>158</v>
      </c>
      <c r="D48" s="94" t="s">
        <v>258</v>
      </c>
      <c r="E48" s="26" t="str">
        <f t="shared" si="0"/>
        <v>C</v>
      </c>
    </row>
    <row r="49" spans="1:5" x14ac:dyDescent="0.3">
      <c r="A49" s="26">
        <v>141120</v>
      </c>
      <c r="B49" s="26" t="s">
        <v>154</v>
      </c>
      <c r="C49" s="26" t="s">
        <v>159</v>
      </c>
      <c r="D49" s="94" t="s">
        <v>258</v>
      </c>
      <c r="E49" s="26" t="str">
        <f t="shared" si="0"/>
        <v>D</v>
      </c>
    </row>
    <row r="50" spans="1:5" x14ac:dyDescent="0.3">
      <c r="A50" s="26">
        <v>141125</v>
      </c>
      <c r="B50" s="26" t="s">
        <v>154</v>
      </c>
      <c r="C50" s="26" t="s">
        <v>160</v>
      </c>
      <c r="D50" s="94" t="s">
        <v>258</v>
      </c>
      <c r="E50" s="26" t="str">
        <f t="shared" si="0"/>
        <v>E</v>
      </c>
    </row>
    <row r="51" spans="1:5" s="93" customFormat="1" x14ac:dyDescent="0.3">
      <c r="A51" s="93">
        <v>141200</v>
      </c>
      <c r="B51" s="93" t="s">
        <v>152</v>
      </c>
      <c r="C51" s="93" t="s">
        <v>168</v>
      </c>
      <c r="D51" s="81" t="s">
        <v>258</v>
      </c>
      <c r="E51" s="93" t="str">
        <f t="shared" si="0"/>
        <v>-</v>
      </c>
    </row>
    <row r="52" spans="1:5" x14ac:dyDescent="0.3">
      <c r="A52" s="26">
        <v>141205</v>
      </c>
      <c r="B52" s="26" t="s">
        <v>152</v>
      </c>
      <c r="C52" s="26" t="s">
        <v>156</v>
      </c>
      <c r="D52" s="94" t="s">
        <v>258</v>
      </c>
      <c r="E52" s="26" t="str">
        <f t="shared" si="0"/>
        <v>A</v>
      </c>
    </row>
    <row r="53" spans="1:5" x14ac:dyDescent="0.3">
      <c r="A53" s="26">
        <v>141210</v>
      </c>
      <c r="B53" s="26" t="s">
        <v>152</v>
      </c>
      <c r="C53" s="26" t="s">
        <v>157</v>
      </c>
      <c r="D53" s="94" t="s">
        <v>258</v>
      </c>
      <c r="E53" s="26" t="str">
        <f t="shared" si="0"/>
        <v>B</v>
      </c>
    </row>
    <row r="54" spans="1:5" x14ac:dyDescent="0.3">
      <c r="A54" s="26">
        <v>141215</v>
      </c>
      <c r="B54" s="26" t="s">
        <v>152</v>
      </c>
      <c r="C54" s="26" t="s">
        <v>158</v>
      </c>
      <c r="D54" s="94" t="s">
        <v>258</v>
      </c>
      <c r="E54" s="26" t="str">
        <f t="shared" si="0"/>
        <v>C</v>
      </c>
    </row>
    <row r="55" spans="1:5" x14ac:dyDescent="0.3">
      <c r="A55" s="26">
        <v>141220</v>
      </c>
      <c r="B55" s="26" t="s">
        <v>152</v>
      </c>
      <c r="C55" s="26" t="s">
        <v>159</v>
      </c>
      <c r="D55" s="94" t="s">
        <v>258</v>
      </c>
      <c r="E55" s="26" t="str">
        <f t="shared" si="0"/>
        <v>D</v>
      </c>
    </row>
    <row r="56" spans="1:5" x14ac:dyDescent="0.3">
      <c r="A56" s="26">
        <v>141225</v>
      </c>
      <c r="B56" s="26" t="s">
        <v>152</v>
      </c>
      <c r="C56" s="26" t="s">
        <v>160</v>
      </c>
      <c r="D56" s="94" t="s">
        <v>258</v>
      </c>
      <c r="E56" s="26" t="str">
        <f t="shared" si="0"/>
        <v>E</v>
      </c>
    </row>
    <row r="57" spans="1:5" s="93" customFormat="1" x14ac:dyDescent="0.3">
      <c r="A57" s="93">
        <v>144100</v>
      </c>
      <c r="B57" s="93" t="s">
        <v>154</v>
      </c>
      <c r="C57" s="93" t="s">
        <v>169</v>
      </c>
      <c r="D57" s="81" t="s">
        <v>258</v>
      </c>
      <c r="E57" s="93" t="str">
        <f t="shared" si="0"/>
        <v>-</v>
      </c>
    </row>
    <row r="58" spans="1:5" x14ac:dyDescent="0.3">
      <c r="A58" s="26">
        <v>144105</v>
      </c>
      <c r="B58" s="26" t="s">
        <v>154</v>
      </c>
      <c r="C58" s="26" t="s">
        <v>156</v>
      </c>
      <c r="D58" s="94" t="s">
        <v>258</v>
      </c>
      <c r="E58" s="26" t="str">
        <f t="shared" si="0"/>
        <v>A</v>
      </c>
    </row>
    <row r="59" spans="1:5" x14ac:dyDescent="0.3">
      <c r="A59" s="26">
        <v>144110</v>
      </c>
      <c r="B59" s="26" t="s">
        <v>154</v>
      </c>
      <c r="C59" s="26" t="s">
        <v>157</v>
      </c>
      <c r="D59" s="94" t="s">
        <v>258</v>
      </c>
      <c r="E59" s="26" t="str">
        <f t="shared" si="0"/>
        <v>B</v>
      </c>
    </row>
    <row r="60" spans="1:5" x14ac:dyDescent="0.3">
      <c r="A60" s="26">
        <v>144115</v>
      </c>
      <c r="B60" s="26" t="s">
        <v>154</v>
      </c>
      <c r="C60" s="26" t="s">
        <v>158</v>
      </c>
      <c r="D60" s="94" t="s">
        <v>258</v>
      </c>
      <c r="E60" s="26" t="str">
        <f t="shared" si="0"/>
        <v>C</v>
      </c>
    </row>
    <row r="61" spans="1:5" x14ac:dyDescent="0.3">
      <c r="A61" s="26">
        <v>144120</v>
      </c>
      <c r="B61" s="26" t="s">
        <v>154</v>
      </c>
      <c r="C61" s="26" t="s">
        <v>159</v>
      </c>
      <c r="D61" s="94" t="s">
        <v>258</v>
      </c>
      <c r="E61" s="26" t="str">
        <f t="shared" si="0"/>
        <v>D</v>
      </c>
    </row>
    <row r="62" spans="1:5" x14ac:dyDescent="0.3">
      <c r="A62" s="26">
        <v>144125</v>
      </c>
      <c r="B62" s="26" t="s">
        <v>154</v>
      </c>
      <c r="C62" s="26" t="s">
        <v>160</v>
      </c>
      <c r="D62" s="94" t="s">
        <v>258</v>
      </c>
      <c r="E62" s="26" t="str">
        <f t="shared" si="0"/>
        <v>E</v>
      </c>
    </row>
    <row r="63" spans="1:5" s="93" customFormat="1" x14ac:dyDescent="0.3">
      <c r="A63" s="93">
        <v>144200</v>
      </c>
      <c r="B63" s="93" t="s">
        <v>152</v>
      </c>
      <c r="C63" s="93" t="s">
        <v>170</v>
      </c>
      <c r="D63" s="81" t="s">
        <v>258</v>
      </c>
      <c r="E63" s="93" t="str">
        <f t="shared" si="0"/>
        <v>-</v>
      </c>
    </row>
    <row r="64" spans="1:5" x14ac:dyDescent="0.3">
      <c r="A64" s="26">
        <v>144205</v>
      </c>
      <c r="B64" s="26" t="s">
        <v>152</v>
      </c>
      <c r="C64" s="26" t="s">
        <v>156</v>
      </c>
      <c r="D64" s="94" t="s">
        <v>258</v>
      </c>
      <c r="E64" s="26" t="str">
        <f t="shared" si="0"/>
        <v>A</v>
      </c>
    </row>
    <row r="65" spans="1:5" x14ac:dyDescent="0.3">
      <c r="A65" s="26">
        <v>144210</v>
      </c>
      <c r="B65" s="26" t="s">
        <v>152</v>
      </c>
      <c r="C65" s="26" t="s">
        <v>157</v>
      </c>
      <c r="D65" s="94" t="s">
        <v>258</v>
      </c>
      <c r="E65" s="26" t="str">
        <f t="shared" si="0"/>
        <v>B</v>
      </c>
    </row>
    <row r="66" spans="1:5" x14ac:dyDescent="0.3">
      <c r="A66" s="26">
        <v>144215</v>
      </c>
      <c r="B66" s="26" t="s">
        <v>152</v>
      </c>
      <c r="C66" s="26" t="s">
        <v>158</v>
      </c>
      <c r="D66" s="94" t="s">
        <v>258</v>
      </c>
      <c r="E66" s="26" t="str">
        <f t="shared" si="0"/>
        <v>C</v>
      </c>
    </row>
    <row r="67" spans="1:5" x14ac:dyDescent="0.3">
      <c r="A67" s="26">
        <v>144220</v>
      </c>
      <c r="B67" s="26" t="s">
        <v>152</v>
      </c>
      <c r="C67" s="26" t="s">
        <v>159</v>
      </c>
      <c r="D67" s="94" t="s">
        <v>258</v>
      </c>
      <c r="E67" s="26" t="str">
        <f t="shared" si="0"/>
        <v>D</v>
      </c>
    </row>
    <row r="68" spans="1:5" x14ac:dyDescent="0.3">
      <c r="A68" s="26">
        <v>144225</v>
      </c>
      <c r="B68" s="26" t="s">
        <v>152</v>
      </c>
      <c r="C68" s="26" t="s">
        <v>160</v>
      </c>
      <c r="D68" s="94" t="s">
        <v>258</v>
      </c>
      <c r="E68" s="26" t="str">
        <f t="shared" si="0"/>
        <v>E</v>
      </c>
    </row>
    <row r="69" spans="1:5" s="93" customFormat="1" x14ac:dyDescent="0.3">
      <c r="A69" s="93">
        <v>144300</v>
      </c>
      <c r="B69" s="93" t="s">
        <v>152</v>
      </c>
      <c r="C69" s="93" t="s">
        <v>171</v>
      </c>
      <c r="D69" s="81" t="s">
        <v>258</v>
      </c>
      <c r="E69" s="93" t="str">
        <f t="shared" si="0"/>
        <v>-</v>
      </c>
    </row>
    <row r="70" spans="1:5" x14ac:dyDescent="0.3">
      <c r="A70" s="26">
        <v>144305</v>
      </c>
      <c r="B70" s="26" t="s">
        <v>152</v>
      </c>
      <c r="C70" s="26" t="s">
        <v>156</v>
      </c>
      <c r="D70" s="94" t="s">
        <v>258</v>
      </c>
      <c r="E70" s="26" t="str">
        <f t="shared" si="0"/>
        <v>A</v>
      </c>
    </row>
    <row r="71" spans="1:5" x14ac:dyDescent="0.3">
      <c r="A71" s="26">
        <v>144310</v>
      </c>
      <c r="B71" s="26" t="s">
        <v>152</v>
      </c>
      <c r="C71" s="26" t="s">
        <v>157</v>
      </c>
      <c r="D71" s="94" t="s">
        <v>258</v>
      </c>
      <c r="E71" s="26" t="str">
        <f t="shared" si="0"/>
        <v>B</v>
      </c>
    </row>
    <row r="72" spans="1:5" x14ac:dyDescent="0.3">
      <c r="A72" s="26">
        <v>144315</v>
      </c>
      <c r="B72" s="26" t="s">
        <v>152</v>
      </c>
      <c r="C72" s="26" t="s">
        <v>158</v>
      </c>
      <c r="D72" s="94" t="s">
        <v>258</v>
      </c>
      <c r="E72" s="26" t="str">
        <f t="shared" si="0"/>
        <v>C</v>
      </c>
    </row>
    <row r="73" spans="1:5" x14ac:dyDescent="0.3">
      <c r="A73" s="26">
        <v>144320</v>
      </c>
      <c r="B73" s="26" t="s">
        <v>152</v>
      </c>
      <c r="C73" s="26" t="s">
        <v>159</v>
      </c>
      <c r="D73" s="94" t="s">
        <v>258</v>
      </c>
      <c r="E73" s="26" t="str">
        <f t="shared" si="0"/>
        <v>D</v>
      </c>
    </row>
    <row r="74" spans="1:5" x14ac:dyDescent="0.3">
      <c r="A74" s="26">
        <v>144325</v>
      </c>
      <c r="B74" s="26" t="s">
        <v>152</v>
      </c>
      <c r="C74" s="26" t="s">
        <v>160</v>
      </c>
      <c r="D74" s="94" t="s">
        <v>258</v>
      </c>
      <c r="E74" s="26" t="str">
        <f t="shared" si="0"/>
        <v>E</v>
      </c>
    </row>
    <row r="75" spans="1:5" s="93" customFormat="1" x14ac:dyDescent="0.3">
      <c r="A75" s="93">
        <v>144400</v>
      </c>
      <c r="B75" s="93" t="s">
        <v>152</v>
      </c>
      <c r="C75" s="93" t="s">
        <v>172</v>
      </c>
      <c r="D75" s="81" t="s">
        <v>258</v>
      </c>
      <c r="E75" s="93" t="str">
        <f t="shared" ref="E75:E138" si="1">E69</f>
        <v>-</v>
      </c>
    </row>
    <row r="76" spans="1:5" x14ac:dyDescent="0.3">
      <c r="A76" s="26">
        <v>144405</v>
      </c>
      <c r="B76" s="26" t="s">
        <v>152</v>
      </c>
      <c r="C76" s="26" t="s">
        <v>156</v>
      </c>
      <c r="D76" s="94" t="s">
        <v>258</v>
      </c>
      <c r="E76" s="26" t="str">
        <f t="shared" si="1"/>
        <v>A</v>
      </c>
    </row>
    <row r="77" spans="1:5" x14ac:dyDescent="0.3">
      <c r="A77" s="26">
        <v>144410</v>
      </c>
      <c r="B77" s="26" t="s">
        <v>152</v>
      </c>
      <c r="C77" s="26" t="s">
        <v>157</v>
      </c>
      <c r="D77" s="94" t="s">
        <v>258</v>
      </c>
      <c r="E77" s="26" t="str">
        <f t="shared" si="1"/>
        <v>B</v>
      </c>
    </row>
    <row r="78" spans="1:5" x14ac:dyDescent="0.3">
      <c r="A78" s="26">
        <v>144415</v>
      </c>
      <c r="B78" s="26" t="s">
        <v>152</v>
      </c>
      <c r="C78" s="26" t="s">
        <v>158</v>
      </c>
      <c r="D78" s="94" t="s">
        <v>258</v>
      </c>
      <c r="E78" s="26" t="str">
        <f t="shared" si="1"/>
        <v>C</v>
      </c>
    </row>
    <row r="79" spans="1:5" x14ac:dyDescent="0.3">
      <c r="A79" s="26">
        <v>144420</v>
      </c>
      <c r="B79" s="26" t="s">
        <v>152</v>
      </c>
      <c r="C79" s="26" t="s">
        <v>159</v>
      </c>
      <c r="D79" s="94" t="s">
        <v>258</v>
      </c>
      <c r="E79" s="26" t="str">
        <f t="shared" si="1"/>
        <v>D</v>
      </c>
    </row>
    <row r="80" spans="1:5" x14ac:dyDescent="0.3">
      <c r="A80" s="26">
        <v>144425</v>
      </c>
      <c r="B80" s="26" t="s">
        <v>152</v>
      </c>
      <c r="C80" s="26" t="s">
        <v>160</v>
      </c>
      <c r="D80" s="94" t="s">
        <v>258</v>
      </c>
      <c r="E80" s="26" t="str">
        <f t="shared" si="1"/>
        <v>E</v>
      </c>
    </row>
    <row r="81" spans="1:5" s="93" customFormat="1" x14ac:dyDescent="0.3">
      <c r="A81" s="93">
        <v>144500</v>
      </c>
      <c r="B81" s="93" t="s">
        <v>152</v>
      </c>
      <c r="C81" s="93" t="s">
        <v>173</v>
      </c>
      <c r="D81" s="81" t="s">
        <v>258</v>
      </c>
      <c r="E81" s="93" t="str">
        <f t="shared" si="1"/>
        <v>-</v>
      </c>
    </row>
    <row r="82" spans="1:5" x14ac:dyDescent="0.3">
      <c r="A82" s="26">
        <v>144505</v>
      </c>
      <c r="B82" s="26" t="s">
        <v>152</v>
      </c>
      <c r="C82" s="26" t="s">
        <v>174</v>
      </c>
      <c r="D82" s="94" t="s">
        <v>258</v>
      </c>
      <c r="E82" s="26" t="s">
        <v>53</v>
      </c>
    </row>
    <row r="83" spans="1:5" x14ac:dyDescent="0.3">
      <c r="A83" s="26">
        <v>144510</v>
      </c>
      <c r="B83" s="26" t="s">
        <v>152</v>
      </c>
      <c r="C83" s="26" t="s">
        <v>175</v>
      </c>
      <c r="D83" s="94" t="s">
        <v>258</v>
      </c>
      <c r="E83" s="26" t="s">
        <v>53</v>
      </c>
    </row>
    <row r="84" spans="1:5" x14ac:dyDescent="0.3">
      <c r="A84" s="26">
        <v>144515</v>
      </c>
      <c r="B84" s="26" t="s">
        <v>152</v>
      </c>
      <c r="C84" s="26" t="s">
        <v>176</v>
      </c>
      <c r="D84" s="94" t="s">
        <v>258</v>
      </c>
      <c r="E84" s="26" t="s">
        <v>54</v>
      </c>
    </row>
    <row r="85" spans="1:5" x14ac:dyDescent="0.3">
      <c r="A85" s="26">
        <v>144520</v>
      </c>
      <c r="B85" s="26" t="s">
        <v>152</v>
      </c>
      <c r="C85" s="26" t="s">
        <v>177</v>
      </c>
      <c r="D85" s="94" t="s">
        <v>258</v>
      </c>
      <c r="E85" s="26" t="s">
        <v>54</v>
      </c>
    </row>
    <row r="86" spans="1:5" x14ac:dyDescent="0.3">
      <c r="A86" s="26">
        <v>144525</v>
      </c>
      <c r="B86" s="26" t="s">
        <v>152</v>
      </c>
      <c r="C86" s="26" t="s">
        <v>178</v>
      </c>
      <c r="D86" s="94" t="s">
        <v>258</v>
      </c>
      <c r="E86" s="26" t="s">
        <v>55</v>
      </c>
    </row>
    <row r="87" spans="1:5" x14ac:dyDescent="0.3">
      <c r="A87" s="26">
        <v>144530</v>
      </c>
      <c r="B87" s="26" t="s">
        <v>152</v>
      </c>
      <c r="C87" s="26" t="s">
        <v>179</v>
      </c>
      <c r="D87" s="94" t="s">
        <v>258</v>
      </c>
      <c r="E87" s="26" t="s">
        <v>55</v>
      </c>
    </row>
    <row r="88" spans="1:5" x14ac:dyDescent="0.3">
      <c r="A88" s="26">
        <v>144535</v>
      </c>
      <c r="B88" s="26" t="s">
        <v>152</v>
      </c>
      <c r="C88" s="26" t="s">
        <v>180</v>
      </c>
      <c r="D88" s="94" t="s">
        <v>258</v>
      </c>
      <c r="E88" s="26" t="s">
        <v>56</v>
      </c>
    </row>
    <row r="89" spans="1:5" x14ac:dyDescent="0.3">
      <c r="A89" s="26">
        <v>144540</v>
      </c>
      <c r="B89" s="26" t="s">
        <v>152</v>
      </c>
      <c r="C89" s="26" t="s">
        <v>181</v>
      </c>
      <c r="D89" s="94" t="s">
        <v>258</v>
      </c>
      <c r="E89" s="26" t="s">
        <v>56</v>
      </c>
    </row>
    <row r="90" spans="1:5" x14ac:dyDescent="0.3">
      <c r="A90" s="26">
        <v>144545</v>
      </c>
      <c r="B90" s="26" t="s">
        <v>152</v>
      </c>
      <c r="C90" s="26" t="s">
        <v>182</v>
      </c>
      <c r="D90" s="94" t="s">
        <v>258</v>
      </c>
      <c r="E90" s="26" t="s">
        <v>57</v>
      </c>
    </row>
    <row r="91" spans="1:5" x14ac:dyDescent="0.3">
      <c r="A91" s="26">
        <v>144550</v>
      </c>
      <c r="B91" s="26" t="s">
        <v>152</v>
      </c>
      <c r="C91" s="26" t="s">
        <v>183</v>
      </c>
      <c r="D91" s="94" t="s">
        <v>258</v>
      </c>
      <c r="E91" s="26" t="s">
        <v>57</v>
      </c>
    </row>
    <row r="92" spans="1:5" s="93" customFormat="1" x14ac:dyDescent="0.3">
      <c r="A92" s="93">
        <v>144600</v>
      </c>
      <c r="B92" s="93" t="s">
        <v>152</v>
      </c>
      <c r="C92" s="93" t="s">
        <v>184</v>
      </c>
      <c r="D92" s="81" t="s">
        <v>258</v>
      </c>
      <c r="E92" s="93" t="s">
        <v>114</v>
      </c>
    </row>
    <row r="93" spans="1:5" x14ac:dyDescent="0.3">
      <c r="A93" s="26">
        <v>144605</v>
      </c>
      <c r="B93" s="26" t="s">
        <v>152</v>
      </c>
      <c r="C93" s="26" t="s">
        <v>156</v>
      </c>
      <c r="D93" s="94" t="s">
        <v>258</v>
      </c>
      <c r="E93" s="26" t="s">
        <v>53</v>
      </c>
    </row>
    <row r="94" spans="1:5" x14ac:dyDescent="0.3">
      <c r="A94" s="26">
        <v>144610</v>
      </c>
      <c r="B94" s="26" t="s">
        <v>152</v>
      </c>
      <c r="C94" s="26" t="s">
        <v>157</v>
      </c>
      <c r="D94" s="94" t="s">
        <v>258</v>
      </c>
      <c r="E94" s="26" t="s">
        <v>54</v>
      </c>
    </row>
    <row r="95" spans="1:5" x14ac:dyDescent="0.3">
      <c r="A95" s="26">
        <v>144615</v>
      </c>
      <c r="B95" s="26" t="s">
        <v>152</v>
      </c>
      <c r="C95" s="26" t="s">
        <v>158</v>
      </c>
      <c r="D95" s="94" t="s">
        <v>258</v>
      </c>
      <c r="E95" s="26" t="s">
        <v>55</v>
      </c>
    </row>
    <row r="96" spans="1:5" x14ac:dyDescent="0.3">
      <c r="A96" s="26">
        <v>144620</v>
      </c>
      <c r="B96" s="26" t="s">
        <v>152</v>
      </c>
      <c r="C96" s="26" t="s">
        <v>159</v>
      </c>
      <c r="D96" s="94" t="s">
        <v>258</v>
      </c>
      <c r="E96" s="26" t="s">
        <v>56</v>
      </c>
    </row>
    <row r="97" spans="1:5" x14ac:dyDescent="0.3">
      <c r="A97" s="26">
        <v>144625</v>
      </c>
      <c r="B97" s="26" t="s">
        <v>152</v>
      </c>
      <c r="C97" s="26" t="s">
        <v>160</v>
      </c>
      <c r="D97" s="94" t="s">
        <v>258</v>
      </c>
      <c r="E97" s="26" t="s">
        <v>57</v>
      </c>
    </row>
    <row r="98" spans="1:5" s="93" customFormat="1" x14ac:dyDescent="0.3">
      <c r="A98" s="93">
        <v>144700</v>
      </c>
      <c r="B98" s="93" t="s">
        <v>152</v>
      </c>
      <c r="C98" s="93" t="s">
        <v>185</v>
      </c>
      <c r="D98" s="81" t="s">
        <v>258</v>
      </c>
      <c r="E98" s="93" t="str">
        <f t="shared" si="1"/>
        <v>-</v>
      </c>
    </row>
    <row r="99" spans="1:5" x14ac:dyDescent="0.3">
      <c r="A99" s="26">
        <v>144705</v>
      </c>
      <c r="B99" s="26" t="s">
        <v>152</v>
      </c>
      <c r="C99" s="26" t="s">
        <v>156</v>
      </c>
      <c r="D99" s="94" t="s">
        <v>258</v>
      </c>
      <c r="E99" s="26" t="str">
        <f t="shared" si="1"/>
        <v>A</v>
      </c>
    </row>
    <row r="100" spans="1:5" x14ac:dyDescent="0.3">
      <c r="A100" s="26">
        <v>144710</v>
      </c>
      <c r="B100" s="26" t="s">
        <v>152</v>
      </c>
      <c r="C100" s="26" t="s">
        <v>157</v>
      </c>
      <c r="D100" s="94" t="s">
        <v>258</v>
      </c>
      <c r="E100" s="26" t="str">
        <f t="shared" si="1"/>
        <v>B</v>
      </c>
    </row>
    <row r="101" spans="1:5" x14ac:dyDescent="0.3">
      <c r="A101" s="26">
        <v>144715</v>
      </c>
      <c r="B101" s="26" t="s">
        <v>152</v>
      </c>
      <c r="C101" s="26" t="s">
        <v>158</v>
      </c>
      <c r="D101" s="94" t="s">
        <v>258</v>
      </c>
      <c r="E101" s="26" t="str">
        <f t="shared" si="1"/>
        <v>C</v>
      </c>
    </row>
    <row r="102" spans="1:5" x14ac:dyDescent="0.3">
      <c r="A102" s="26">
        <v>144720</v>
      </c>
      <c r="B102" s="26" t="s">
        <v>152</v>
      </c>
      <c r="C102" s="26" t="s">
        <v>159</v>
      </c>
      <c r="D102" s="94" t="s">
        <v>258</v>
      </c>
      <c r="E102" s="26" t="str">
        <f t="shared" si="1"/>
        <v>D</v>
      </c>
    </row>
    <row r="103" spans="1:5" x14ac:dyDescent="0.3">
      <c r="A103" s="26">
        <v>144725</v>
      </c>
      <c r="B103" s="26" t="s">
        <v>152</v>
      </c>
      <c r="C103" s="26" t="s">
        <v>160</v>
      </c>
      <c r="D103" s="94" t="s">
        <v>258</v>
      </c>
      <c r="E103" s="26" t="str">
        <f t="shared" si="1"/>
        <v>E</v>
      </c>
    </row>
    <row r="104" spans="1:5" s="93" customFormat="1" x14ac:dyDescent="0.3">
      <c r="A104" s="93">
        <v>144800</v>
      </c>
      <c r="B104" s="93" t="s">
        <v>152</v>
      </c>
      <c r="C104" s="93" t="s">
        <v>186</v>
      </c>
      <c r="D104" s="107" t="s">
        <v>259</v>
      </c>
      <c r="E104" s="93" t="str">
        <f t="shared" si="1"/>
        <v>-</v>
      </c>
    </row>
    <row r="105" spans="1:5" x14ac:dyDescent="0.3">
      <c r="A105" s="26">
        <v>144805</v>
      </c>
      <c r="B105" s="26" t="s">
        <v>152</v>
      </c>
      <c r="C105" s="26" t="s">
        <v>156</v>
      </c>
      <c r="D105" s="95" t="s">
        <v>259</v>
      </c>
      <c r="E105" s="26" t="str">
        <f t="shared" si="1"/>
        <v>A</v>
      </c>
    </row>
    <row r="106" spans="1:5" x14ac:dyDescent="0.3">
      <c r="A106" s="26">
        <v>144810</v>
      </c>
      <c r="B106" s="26" t="s">
        <v>152</v>
      </c>
      <c r="C106" s="26" t="s">
        <v>157</v>
      </c>
      <c r="D106" s="95" t="s">
        <v>259</v>
      </c>
      <c r="E106" s="26" t="str">
        <f t="shared" si="1"/>
        <v>B</v>
      </c>
    </row>
    <row r="107" spans="1:5" x14ac:dyDescent="0.3">
      <c r="A107" s="26">
        <v>144815</v>
      </c>
      <c r="B107" s="26" t="s">
        <v>152</v>
      </c>
      <c r="C107" s="26" t="s">
        <v>158</v>
      </c>
      <c r="D107" s="95" t="s">
        <v>259</v>
      </c>
      <c r="E107" s="26" t="str">
        <f t="shared" si="1"/>
        <v>C</v>
      </c>
    </row>
    <row r="108" spans="1:5" x14ac:dyDescent="0.3">
      <c r="A108" s="26">
        <v>144820</v>
      </c>
      <c r="B108" s="26" t="s">
        <v>152</v>
      </c>
      <c r="C108" s="26" t="s">
        <v>159</v>
      </c>
      <c r="D108" s="95" t="s">
        <v>259</v>
      </c>
      <c r="E108" s="26" t="str">
        <f t="shared" si="1"/>
        <v>D</v>
      </c>
    </row>
    <row r="109" spans="1:5" x14ac:dyDescent="0.3">
      <c r="A109" s="26">
        <v>144825</v>
      </c>
      <c r="B109" s="26" t="s">
        <v>152</v>
      </c>
      <c r="C109" s="26" t="s">
        <v>160</v>
      </c>
      <c r="D109" s="95" t="s">
        <v>259</v>
      </c>
      <c r="E109" s="26" t="str">
        <f t="shared" si="1"/>
        <v>E</v>
      </c>
    </row>
    <row r="110" spans="1:5" s="93" customFormat="1" x14ac:dyDescent="0.3">
      <c r="A110" s="93">
        <v>144900</v>
      </c>
      <c r="B110" s="93" t="s">
        <v>152</v>
      </c>
      <c r="C110" s="93" t="s">
        <v>187</v>
      </c>
      <c r="D110" s="107" t="s">
        <v>259</v>
      </c>
      <c r="E110" s="93" t="str">
        <f t="shared" si="1"/>
        <v>-</v>
      </c>
    </row>
    <row r="111" spans="1:5" x14ac:dyDescent="0.3">
      <c r="A111" s="26">
        <v>144905</v>
      </c>
      <c r="B111" s="26" t="s">
        <v>152</v>
      </c>
      <c r="C111" s="26" t="s">
        <v>156</v>
      </c>
      <c r="D111" s="95" t="s">
        <v>259</v>
      </c>
      <c r="E111" s="26" t="str">
        <f t="shared" si="1"/>
        <v>A</v>
      </c>
    </row>
    <row r="112" spans="1:5" x14ac:dyDescent="0.3">
      <c r="A112" s="26">
        <v>144910</v>
      </c>
      <c r="B112" s="26" t="s">
        <v>152</v>
      </c>
      <c r="C112" s="26" t="s">
        <v>157</v>
      </c>
      <c r="D112" s="95" t="s">
        <v>259</v>
      </c>
      <c r="E112" s="26" t="str">
        <f t="shared" si="1"/>
        <v>B</v>
      </c>
    </row>
    <row r="113" spans="1:5" x14ac:dyDescent="0.3">
      <c r="A113" s="26">
        <v>144915</v>
      </c>
      <c r="B113" s="26" t="s">
        <v>152</v>
      </c>
      <c r="C113" s="26" t="s">
        <v>158</v>
      </c>
      <c r="D113" s="95" t="s">
        <v>259</v>
      </c>
      <c r="E113" s="26" t="str">
        <f t="shared" si="1"/>
        <v>C</v>
      </c>
    </row>
    <row r="114" spans="1:5" x14ac:dyDescent="0.3">
      <c r="A114" s="26">
        <v>144920</v>
      </c>
      <c r="B114" s="26" t="s">
        <v>152</v>
      </c>
      <c r="C114" s="26" t="s">
        <v>159</v>
      </c>
      <c r="D114" s="95" t="s">
        <v>259</v>
      </c>
      <c r="E114" s="26" t="str">
        <f t="shared" si="1"/>
        <v>D</v>
      </c>
    </row>
    <row r="115" spans="1:5" x14ac:dyDescent="0.3">
      <c r="A115" s="26">
        <v>144925</v>
      </c>
      <c r="B115" s="26" t="s">
        <v>152</v>
      </c>
      <c r="C115" s="26" t="s">
        <v>160</v>
      </c>
      <c r="D115" s="95" t="s">
        <v>259</v>
      </c>
      <c r="E115" s="26" t="str">
        <f t="shared" si="1"/>
        <v>E</v>
      </c>
    </row>
    <row r="116" spans="1:5" s="93" customFormat="1" x14ac:dyDescent="0.3">
      <c r="A116" s="93">
        <v>145000</v>
      </c>
      <c r="B116" s="93" t="s">
        <v>152</v>
      </c>
      <c r="C116" s="93" t="s">
        <v>188</v>
      </c>
      <c r="D116" s="107" t="s">
        <v>259</v>
      </c>
      <c r="E116" s="93" t="str">
        <f t="shared" si="1"/>
        <v>-</v>
      </c>
    </row>
    <row r="117" spans="1:5" x14ac:dyDescent="0.3">
      <c r="A117" s="26">
        <v>145005</v>
      </c>
      <c r="B117" s="26" t="s">
        <v>152</v>
      </c>
      <c r="C117" s="26" t="s">
        <v>156</v>
      </c>
      <c r="D117" s="95" t="s">
        <v>259</v>
      </c>
      <c r="E117" s="26" t="str">
        <f t="shared" si="1"/>
        <v>A</v>
      </c>
    </row>
    <row r="118" spans="1:5" x14ac:dyDescent="0.3">
      <c r="A118" s="26">
        <v>145010</v>
      </c>
      <c r="B118" s="26" t="s">
        <v>152</v>
      </c>
      <c r="C118" s="26" t="s">
        <v>157</v>
      </c>
      <c r="D118" s="95" t="s">
        <v>259</v>
      </c>
      <c r="E118" s="26" t="str">
        <f t="shared" si="1"/>
        <v>B</v>
      </c>
    </row>
    <row r="119" spans="1:5" x14ac:dyDescent="0.3">
      <c r="A119" s="26">
        <v>145015</v>
      </c>
      <c r="B119" s="26" t="s">
        <v>152</v>
      </c>
      <c r="C119" s="26" t="s">
        <v>158</v>
      </c>
      <c r="D119" s="95" t="s">
        <v>259</v>
      </c>
      <c r="E119" s="26" t="str">
        <f t="shared" si="1"/>
        <v>C</v>
      </c>
    </row>
    <row r="120" spans="1:5" x14ac:dyDescent="0.3">
      <c r="A120" s="26">
        <v>145020</v>
      </c>
      <c r="B120" s="26" t="s">
        <v>152</v>
      </c>
      <c r="C120" s="26" t="s">
        <v>159</v>
      </c>
      <c r="D120" s="95" t="s">
        <v>259</v>
      </c>
      <c r="E120" s="26" t="str">
        <f t="shared" si="1"/>
        <v>D</v>
      </c>
    </row>
    <row r="121" spans="1:5" x14ac:dyDescent="0.3">
      <c r="A121" s="26">
        <v>145025</v>
      </c>
      <c r="B121" s="26" t="s">
        <v>152</v>
      </c>
      <c r="C121" s="26" t="s">
        <v>160</v>
      </c>
      <c r="D121" s="95" t="s">
        <v>259</v>
      </c>
      <c r="E121" s="26" t="str">
        <f t="shared" si="1"/>
        <v>E</v>
      </c>
    </row>
    <row r="122" spans="1:5" s="93" customFormat="1" x14ac:dyDescent="0.3">
      <c r="A122" s="93">
        <v>145100</v>
      </c>
      <c r="B122" s="93" t="s">
        <v>152</v>
      </c>
      <c r="C122" s="93" t="s">
        <v>189</v>
      </c>
      <c r="D122" s="107" t="s">
        <v>259</v>
      </c>
      <c r="E122" s="93" t="str">
        <f t="shared" si="1"/>
        <v>-</v>
      </c>
    </row>
    <row r="123" spans="1:5" x14ac:dyDescent="0.3">
      <c r="A123" s="26">
        <v>145105</v>
      </c>
      <c r="B123" s="26" t="s">
        <v>152</v>
      </c>
      <c r="C123" s="26" t="s">
        <v>156</v>
      </c>
      <c r="D123" s="95" t="s">
        <v>259</v>
      </c>
      <c r="E123" s="26" t="str">
        <f t="shared" si="1"/>
        <v>A</v>
      </c>
    </row>
    <row r="124" spans="1:5" x14ac:dyDescent="0.3">
      <c r="A124" s="26">
        <v>145110</v>
      </c>
      <c r="B124" s="26" t="s">
        <v>152</v>
      </c>
      <c r="C124" s="26" t="s">
        <v>157</v>
      </c>
      <c r="D124" s="95" t="s">
        <v>259</v>
      </c>
      <c r="E124" s="26" t="str">
        <f t="shared" si="1"/>
        <v>B</v>
      </c>
    </row>
    <row r="125" spans="1:5" x14ac:dyDescent="0.3">
      <c r="A125" s="26">
        <v>145115</v>
      </c>
      <c r="B125" s="26" t="s">
        <v>152</v>
      </c>
      <c r="C125" s="26" t="s">
        <v>158</v>
      </c>
      <c r="D125" s="95" t="s">
        <v>259</v>
      </c>
      <c r="E125" s="26" t="str">
        <f t="shared" si="1"/>
        <v>C</v>
      </c>
    </row>
    <row r="126" spans="1:5" x14ac:dyDescent="0.3">
      <c r="A126" s="26">
        <v>145120</v>
      </c>
      <c r="B126" s="26" t="s">
        <v>152</v>
      </c>
      <c r="C126" s="26" t="s">
        <v>159</v>
      </c>
      <c r="D126" s="95" t="s">
        <v>259</v>
      </c>
      <c r="E126" s="26" t="str">
        <f t="shared" si="1"/>
        <v>D</v>
      </c>
    </row>
    <row r="127" spans="1:5" x14ac:dyDescent="0.3">
      <c r="A127" s="26">
        <v>145125</v>
      </c>
      <c r="B127" s="26" t="s">
        <v>152</v>
      </c>
      <c r="C127" s="26" t="s">
        <v>160</v>
      </c>
      <c r="D127" s="95" t="s">
        <v>259</v>
      </c>
      <c r="E127" s="26" t="str">
        <f t="shared" si="1"/>
        <v>E</v>
      </c>
    </row>
    <row r="128" spans="1:5" s="93" customFormat="1" x14ac:dyDescent="0.3">
      <c r="A128" s="93">
        <v>145200</v>
      </c>
      <c r="B128" s="93" t="s">
        <v>152</v>
      </c>
      <c r="C128" s="93" t="s">
        <v>190</v>
      </c>
      <c r="D128" s="107" t="s">
        <v>259</v>
      </c>
      <c r="E128" s="93" t="str">
        <f t="shared" si="1"/>
        <v>-</v>
      </c>
    </row>
    <row r="129" spans="1:5" x14ac:dyDescent="0.3">
      <c r="A129" s="26">
        <v>145205</v>
      </c>
      <c r="B129" s="26" t="s">
        <v>152</v>
      </c>
      <c r="C129" s="26" t="s">
        <v>156</v>
      </c>
      <c r="D129" s="95" t="s">
        <v>259</v>
      </c>
      <c r="E129" s="26" t="str">
        <f t="shared" si="1"/>
        <v>A</v>
      </c>
    </row>
    <row r="130" spans="1:5" x14ac:dyDescent="0.3">
      <c r="A130" s="26">
        <v>145210</v>
      </c>
      <c r="B130" s="26" t="s">
        <v>152</v>
      </c>
      <c r="C130" s="26" t="s">
        <v>157</v>
      </c>
      <c r="D130" s="95" t="s">
        <v>259</v>
      </c>
      <c r="E130" s="26" t="str">
        <f t="shared" si="1"/>
        <v>B</v>
      </c>
    </row>
    <row r="131" spans="1:5" x14ac:dyDescent="0.3">
      <c r="A131" s="26">
        <v>145215</v>
      </c>
      <c r="B131" s="26" t="s">
        <v>152</v>
      </c>
      <c r="C131" s="26" t="s">
        <v>158</v>
      </c>
      <c r="D131" s="95" t="s">
        <v>259</v>
      </c>
      <c r="E131" s="26" t="str">
        <f t="shared" si="1"/>
        <v>C</v>
      </c>
    </row>
    <row r="132" spans="1:5" x14ac:dyDescent="0.3">
      <c r="A132" s="26">
        <v>145220</v>
      </c>
      <c r="B132" s="26" t="s">
        <v>152</v>
      </c>
      <c r="C132" s="26" t="s">
        <v>159</v>
      </c>
      <c r="D132" s="95" t="s">
        <v>259</v>
      </c>
      <c r="E132" s="26" t="str">
        <f t="shared" si="1"/>
        <v>D</v>
      </c>
    </row>
    <row r="133" spans="1:5" x14ac:dyDescent="0.3">
      <c r="A133" s="26">
        <v>145225</v>
      </c>
      <c r="B133" s="26" t="s">
        <v>152</v>
      </c>
      <c r="C133" s="26" t="s">
        <v>160</v>
      </c>
      <c r="D133" s="95" t="s">
        <v>259</v>
      </c>
      <c r="E133" s="26" t="str">
        <f t="shared" si="1"/>
        <v>E</v>
      </c>
    </row>
    <row r="134" spans="1:5" s="93" customFormat="1" x14ac:dyDescent="0.3">
      <c r="A134" s="93">
        <v>145300</v>
      </c>
      <c r="B134" s="93" t="s">
        <v>152</v>
      </c>
      <c r="C134" s="93" t="s">
        <v>191</v>
      </c>
      <c r="D134" s="107" t="s">
        <v>259</v>
      </c>
      <c r="E134" s="93" t="str">
        <f t="shared" si="1"/>
        <v>-</v>
      </c>
    </row>
    <row r="135" spans="1:5" x14ac:dyDescent="0.3">
      <c r="A135" s="26">
        <v>145305</v>
      </c>
      <c r="B135" s="26" t="s">
        <v>152</v>
      </c>
      <c r="C135" s="26" t="s">
        <v>156</v>
      </c>
      <c r="D135" s="95" t="s">
        <v>259</v>
      </c>
      <c r="E135" s="26" t="str">
        <f t="shared" si="1"/>
        <v>A</v>
      </c>
    </row>
    <row r="136" spans="1:5" x14ac:dyDescent="0.3">
      <c r="A136" s="26">
        <v>145310</v>
      </c>
      <c r="B136" s="26" t="s">
        <v>152</v>
      </c>
      <c r="C136" s="26" t="s">
        <v>157</v>
      </c>
      <c r="D136" s="95" t="s">
        <v>259</v>
      </c>
      <c r="E136" s="26" t="str">
        <f t="shared" si="1"/>
        <v>B</v>
      </c>
    </row>
    <row r="137" spans="1:5" x14ac:dyDescent="0.3">
      <c r="A137" s="26">
        <v>145315</v>
      </c>
      <c r="B137" s="26" t="s">
        <v>152</v>
      </c>
      <c r="C137" s="26" t="s">
        <v>158</v>
      </c>
      <c r="D137" s="95" t="s">
        <v>259</v>
      </c>
      <c r="E137" s="26" t="str">
        <f t="shared" si="1"/>
        <v>C</v>
      </c>
    </row>
    <row r="138" spans="1:5" x14ac:dyDescent="0.3">
      <c r="A138" s="26">
        <v>145320</v>
      </c>
      <c r="B138" s="26" t="s">
        <v>152</v>
      </c>
      <c r="C138" s="26" t="s">
        <v>159</v>
      </c>
      <c r="D138" s="95" t="s">
        <v>259</v>
      </c>
      <c r="E138" s="26" t="str">
        <f t="shared" si="1"/>
        <v>D</v>
      </c>
    </row>
    <row r="139" spans="1:5" x14ac:dyDescent="0.3">
      <c r="A139" s="26">
        <v>145325</v>
      </c>
      <c r="B139" s="26" t="s">
        <v>152</v>
      </c>
      <c r="C139" s="26" t="s">
        <v>160</v>
      </c>
      <c r="D139" s="95" t="s">
        <v>259</v>
      </c>
      <c r="E139" s="26" t="str">
        <f t="shared" ref="E139:E202" si="2">E133</f>
        <v>E</v>
      </c>
    </row>
    <row r="140" spans="1:5" s="93" customFormat="1" x14ac:dyDescent="0.3">
      <c r="A140" s="93">
        <v>145400</v>
      </c>
      <c r="B140" s="93" t="s">
        <v>152</v>
      </c>
      <c r="C140" s="93" t="s">
        <v>192</v>
      </c>
      <c r="D140" s="107" t="s">
        <v>259</v>
      </c>
      <c r="E140" s="93" t="str">
        <f t="shared" si="2"/>
        <v>-</v>
      </c>
    </row>
    <row r="141" spans="1:5" x14ac:dyDescent="0.3">
      <c r="A141" s="26">
        <v>145405</v>
      </c>
      <c r="B141" s="26" t="s">
        <v>152</v>
      </c>
      <c r="C141" s="26" t="s">
        <v>156</v>
      </c>
      <c r="D141" s="95" t="s">
        <v>259</v>
      </c>
      <c r="E141" s="26" t="str">
        <f t="shared" si="2"/>
        <v>A</v>
      </c>
    </row>
    <row r="142" spans="1:5" x14ac:dyDescent="0.3">
      <c r="A142" s="26">
        <v>145410</v>
      </c>
      <c r="B142" s="26" t="s">
        <v>152</v>
      </c>
      <c r="C142" s="26" t="s">
        <v>157</v>
      </c>
      <c r="D142" s="95" t="s">
        <v>259</v>
      </c>
      <c r="E142" s="26" t="str">
        <f t="shared" si="2"/>
        <v>B</v>
      </c>
    </row>
    <row r="143" spans="1:5" x14ac:dyDescent="0.3">
      <c r="A143" s="26">
        <v>145415</v>
      </c>
      <c r="B143" s="26" t="s">
        <v>152</v>
      </c>
      <c r="C143" s="26" t="s">
        <v>158</v>
      </c>
      <c r="D143" s="95" t="s">
        <v>259</v>
      </c>
      <c r="E143" s="26" t="str">
        <f t="shared" si="2"/>
        <v>C</v>
      </c>
    </row>
    <row r="144" spans="1:5" x14ac:dyDescent="0.3">
      <c r="A144" s="26">
        <v>145420</v>
      </c>
      <c r="B144" s="26" t="s">
        <v>152</v>
      </c>
      <c r="C144" s="26" t="s">
        <v>159</v>
      </c>
      <c r="D144" s="95" t="s">
        <v>259</v>
      </c>
      <c r="E144" s="26" t="str">
        <f t="shared" si="2"/>
        <v>D</v>
      </c>
    </row>
    <row r="145" spans="1:5" x14ac:dyDescent="0.3">
      <c r="A145" s="26">
        <v>145425</v>
      </c>
      <c r="B145" s="26" t="s">
        <v>152</v>
      </c>
      <c r="C145" s="26" t="s">
        <v>160</v>
      </c>
      <c r="D145" s="95" t="s">
        <v>259</v>
      </c>
      <c r="E145" s="26" t="str">
        <f t="shared" si="2"/>
        <v>E</v>
      </c>
    </row>
    <row r="146" spans="1:5" s="93" customFormat="1" x14ac:dyDescent="0.3">
      <c r="A146" s="93">
        <v>145500</v>
      </c>
      <c r="B146" s="93" t="s">
        <v>152</v>
      </c>
      <c r="C146" s="93" t="s">
        <v>193</v>
      </c>
      <c r="D146" s="107" t="s">
        <v>259</v>
      </c>
      <c r="E146" s="93" t="str">
        <f t="shared" si="2"/>
        <v>-</v>
      </c>
    </row>
    <row r="147" spans="1:5" x14ac:dyDescent="0.3">
      <c r="A147" s="26">
        <v>145505</v>
      </c>
      <c r="B147" s="26" t="s">
        <v>152</v>
      </c>
      <c r="C147" s="26" t="s">
        <v>156</v>
      </c>
      <c r="D147" s="95" t="s">
        <v>259</v>
      </c>
      <c r="E147" s="26" t="str">
        <f t="shared" si="2"/>
        <v>A</v>
      </c>
    </row>
    <row r="148" spans="1:5" x14ac:dyDescent="0.3">
      <c r="A148" s="26">
        <v>145510</v>
      </c>
      <c r="B148" s="26" t="s">
        <v>152</v>
      </c>
      <c r="C148" s="26" t="s">
        <v>157</v>
      </c>
      <c r="D148" s="95" t="s">
        <v>259</v>
      </c>
      <c r="E148" s="26" t="str">
        <f t="shared" si="2"/>
        <v>B</v>
      </c>
    </row>
    <row r="149" spans="1:5" x14ac:dyDescent="0.3">
      <c r="A149" s="26">
        <v>145515</v>
      </c>
      <c r="B149" s="26" t="s">
        <v>152</v>
      </c>
      <c r="C149" s="26" t="s">
        <v>158</v>
      </c>
      <c r="D149" s="95" t="s">
        <v>259</v>
      </c>
      <c r="E149" s="26" t="str">
        <f t="shared" si="2"/>
        <v>C</v>
      </c>
    </row>
    <row r="150" spans="1:5" x14ac:dyDescent="0.3">
      <c r="A150" s="26">
        <v>145520</v>
      </c>
      <c r="B150" s="26" t="s">
        <v>152</v>
      </c>
      <c r="C150" s="26" t="s">
        <v>159</v>
      </c>
      <c r="D150" s="95" t="s">
        <v>259</v>
      </c>
      <c r="E150" s="26" t="str">
        <f t="shared" si="2"/>
        <v>D</v>
      </c>
    </row>
    <row r="151" spans="1:5" x14ac:dyDescent="0.3">
      <c r="A151" s="26">
        <v>145525</v>
      </c>
      <c r="B151" s="26" t="s">
        <v>152</v>
      </c>
      <c r="C151" s="26" t="s">
        <v>160</v>
      </c>
      <c r="D151" s="95" t="s">
        <v>259</v>
      </c>
      <c r="E151" s="26" t="str">
        <f t="shared" si="2"/>
        <v>E</v>
      </c>
    </row>
    <row r="152" spans="1:5" s="93" customFormat="1" x14ac:dyDescent="0.3">
      <c r="A152" s="93">
        <v>145600</v>
      </c>
      <c r="B152" s="93" t="s">
        <v>152</v>
      </c>
      <c r="C152" s="93" t="s">
        <v>194</v>
      </c>
      <c r="D152" s="107" t="s">
        <v>259</v>
      </c>
      <c r="E152" s="93" t="str">
        <f t="shared" si="2"/>
        <v>-</v>
      </c>
    </row>
    <row r="153" spans="1:5" x14ac:dyDescent="0.3">
      <c r="A153" s="26">
        <v>145605</v>
      </c>
      <c r="B153" s="26" t="s">
        <v>152</v>
      </c>
      <c r="C153" s="26" t="s">
        <v>156</v>
      </c>
      <c r="D153" s="95" t="s">
        <v>259</v>
      </c>
      <c r="E153" s="26" t="str">
        <f t="shared" si="2"/>
        <v>A</v>
      </c>
    </row>
    <row r="154" spans="1:5" x14ac:dyDescent="0.3">
      <c r="A154" s="26">
        <v>145610</v>
      </c>
      <c r="B154" s="26" t="s">
        <v>152</v>
      </c>
      <c r="C154" s="26" t="s">
        <v>157</v>
      </c>
      <c r="D154" s="95" t="s">
        <v>259</v>
      </c>
      <c r="E154" s="26" t="str">
        <f t="shared" si="2"/>
        <v>B</v>
      </c>
    </row>
    <row r="155" spans="1:5" x14ac:dyDescent="0.3">
      <c r="A155" s="26">
        <v>145615</v>
      </c>
      <c r="B155" s="26" t="s">
        <v>152</v>
      </c>
      <c r="C155" s="26" t="s">
        <v>158</v>
      </c>
      <c r="D155" s="95" t="s">
        <v>259</v>
      </c>
      <c r="E155" s="26" t="str">
        <f t="shared" si="2"/>
        <v>C</v>
      </c>
    </row>
    <row r="156" spans="1:5" x14ac:dyDescent="0.3">
      <c r="A156" s="26">
        <v>145620</v>
      </c>
      <c r="B156" s="26" t="s">
        <v>152</v>
      </c>
      <c r="C156" s="26" t="s">
        <v>159</v>
      </c>
      <c r="D156" s="95" t="s">
        <v>259</v>
      </c>
      <c r="E156" s="26" t="str">
        <f t="shared" si="2"/>
        <v>D</v>
      </c>
    </row>
    <row r="157" spans="1:5" x14ac:dyDescent="0.3">
      <c r="A157" s="26">
        <v>145625</v>
      </c>
      <c r="B157" s="26" t="s">
        <v>152</v>
      </c>
      <c r="C157" s="26" t="s">
        <v>160</v>
      </c>
      <c r="D157" s="95" t="s">
        <v>259</v>
      </c>
      <c r="E157" s="26" t="str">
        <f t="shared" si="2"/>
        <v>E</v>
      </c>
    </row>
    <row r="158" spans="1:5" s="93" customFormat="1" x14ac:dyDescent="0.3">
      <c r="A158" s="93">
        <v>145700</v>
      </c>
      <c r="B158" s="93" t="s">
        <v>152</v>
      </c>
      <c r="C158" s="93" t="s">
        <v>195</v>
      </c>
      <c r="D158" s="107" t="s">
        <v>259</v>
      </c>
      <c r="E158" s="93" t="str">
        <f t="shared" si="2"/>
        <v>-</v>
      </c>
    </row>
    <row r="159" spans="1:5" x14ac:dyDescent="0.3">
      <c r="A159" s="26">
        <v>145705</v>
      </c>
      <c r="B159" s="26" t="s">
        <v>152</v>
      </c>
      <c r="C159" s="26" t="s">
        <v>156</v>
      </c>
      <c r="D159" s="95" t="s">
        <v>259</v>
      </c>
      <c r="E159" s="26" t="str">
        <f t="shared" si="2"/>
        <v>A</v>
      </c>
    </row>
    <row r="160" spans="1:5" x14ac:dyDescent="0.3">
      <c r="A160" s="26">
        <v>145710</v>
      </c>
      <c r="B160" s="26" t="s">
        <v>152</v>
      </c>
      <c r="C160" s="26" t="s">
        <v>157</v>
      </c>
      <c r="D160" s="95" t="s">
        <v>259</v>
      </c>
      <c r="E160" s="26" t="str">
        <f t="shared" si="2"/>
        <v>B</v>
      </c>
    </row>
    <row r="161" spans="1:5" x14ac:dyDescent="0.3">
      <c r="A161" s="26">
        <v>145715</v>
      </c>
      <c r="B161" s="26" t="s">
        <v>152</v>
      </c>
      <c r="C161" s="26" t="s">
        <v>158</v>
      </c>
      <c r="D161" s="95" t="s">
        <v>259</v>
      </c>
      <c r="E161" s="26" t="str">
        <f t="shared" si="2"/>
        <v>C</v>
      </c>
    </row>
    <row r="162" spans="1:5" x14ac:dyDescent="0.3">
      <c r="A162" s="26">
        <v>145720</v>
      </c>
      <c r="B162" s="26" t="s">
        <v>152</v>
      </c>
      <c r="C162" s="26" t="s">
        <v>159</v>
      </c>
      <c r="D162" s="95" t="s">
        <v>259</v>
      </c>
      <c r="E162" s="26" t="str">
        <f t="shared" si="2"/>
        <v>D</v>
      </c>
    </row>
    <row r="163" spans="1:5" x14ac:dyDescent="0.3">
      <c r="A163" s="26">
        <v>145725</v>
      </c>
      <c r="B163" s="26" t="s">
        <v>152</v>
      </c>
      <c r="C163" s="26" t="s">
        <v>160</v>
      </c>
      <c r="D163" s="95" t="s">
        <v>259</v>
      </c>
      <c r="E163" s="26" t="str">
        <f t="shared" si="2"/>
        <v>E</v>
      </c>
    </row>
    <row r="164" spans="1:5" s="93" customFormat="1" x14ac:dyDescent="0.3">
      <c r="A164" s="93">
        <v>145800</v>
      </c>
      <c r="B164" s="93" t="s">
        <v>152</v>
      </c>
      <c r="C164" s="93" t="s">
        <v>196</v>
      </c>
      <c r="D164" s="107" t="s">
        <v>259</v>
      </c>
      <c r="E164" s="93" t="str">
        <f t="shared" si="2"/>
        <v>-</v>
      </c>
    </row>
    <row r="165" spans="1:5" x14ac:dyDescent="0.3">
      <c r="A165" s="26">
        <v>145805</v>
      </c>
      <c r="B165" s="26" t="s">
        <v>152</v>
      </c>
      <c r="C165" s="26" t="s">
        <v>174</v>
      </c>
      <c r="D165" s="95" t="s">
        <v>259</v>
      </c>
      <c r="E165" s="26" t="str">
        <f t="shared" si="2"/>
        <v>A</v>
      </c>
    </row>
    <row r="166" spans="1:5" x14ac:dyDescent="0.3">
      <c r="A166" s="26">
        <v>145810</v>
      </c>
      <c r="B166" s="26" t="s">
        <v>152</v>
      </c>
      <c r="C166" s="26" t="s">
        <v>175</v>
      </c>
      <c r="D166" s="95" t="s">
        <v>259</v>
      </c>
      <c r="E166" s="26" t="s">
        <v>53</v>
      </c>
    </row>
    <row r="167" spans="1:5" x14ac:dyDescent="0.3">
      <c r="A167" s="26">
        <v>145815</v>
      </c>
      <c r="B167" s="26" t="s">
        <v>152</v>
      </c>
      <c r="C167" s="26" t="s">
        <v>176</v>
      </c>
      <c r="D167" s="95" t="s">
        <v>259</v>
      </c>
      <c r="E167" s="26" t="s">
        <v>54</v>
      </c>
    </row>
    <row r="168" spans="1:5" x14ac:dyDescent="0.3">
      <c r="A168" s="26">
        <v>145820</v>
      </c>
      <c r="B168" s="26" t="s">
        <v>152</v>
      </c>
      <c r="C168" s="26" t="s">
        <v>177</v>
      </c>
      <c r="D168" s="95" t="s">
        <v>259</v>
      </c>
      <c r="E168" s="26" t="s">
        <v>54</v>
      </c>
    </row>
    <row r="169" spans="1:5" x14ac:dyDescent="0.3">
      <c r="A169" s="26">
        <v>145825</v>
      </c>
      <c r="B169" s="26" t="s">
        <v>152</v>
      </c>
      <c r="C169" s="26" t="s">
        <v>178</v>
      </c>
      <c r="D169" s="95" t="s">
        <v>259</v>
      </c>
      <c r="E169" s="26" t="s">
        <v>55</v>
      </c>
    </row>
    <row r="170" spans="1:5" x14ac:dyDescent="0.3">
      <c r="A170" s="26">
        <v>145830</v>
      </c>
      <c r="B170" s="26" t="s">
        <v>152</v>
      </c>
      <c r="C170" s="26" t="s">
        <v>179</v>
      </c>
      <c r="D170" s="95" t="s">
        <v>259</v>
      </c>
      <c r="E170" s="26" t="s">
        <v>55</v>
      </c>
    </row>
    <row r="171" spans="1:5" x14ac:dyDescent="0.3">
      <c r="A171" s="26">
        <v>145835</v>
      </c>
      <c r="B171" s="26" t="s">
        <v>152</v>
      </c>
      <c r="C171" s="26" t="s">
        <v>180</v>
      </c>
      <c r="D171" s="95" t="s">
        <v>259</v>
      </c>
      <c r="E171" s="26" t="s">
        <v>56</v>
      </c>
    </row>
    <row r="172" spans="1:5" x14ac:dyDescent="0.3">
      <c r="A172" s="26">
        <v>145840</v>
      </c>
      <c r="B172" s="26" t="s">
        <v>152</v>
      </c>
      <c r="C172" s="26" t="s">
        <v>181</v>
      </c>
      <c r="D172" s="95" t="s">
        <v>259</v>
      </c>
      <c r="E172" s="26" t="s">
        <v>56</v>
      </c>
    </row>
    <row r="173" spans="1:5" x14ac:dyDescent="0.3">
      <c r="A173" s="26">
        <v>145845</v>
      </c>
      <c r="B173" s="26" t="s">
        <v>152</v>
      </c>
      <c r="C173" s="26" t="s">
        <v>182</v>
      </c>
      <c r="D173" s="95" t="s">
        <v>259</v>
      </c>
      <c r="E173" s="26" t="s">
        <v>57</v>
      </c>
    </row>
    <row r="174" spans="1:5" x14ac:dyDescent="0.3">
      <c r="A174" s="26">
        <v>145850</v>
      </c>
      <c r="B174" s="26" t="s">
        <v>152</v>
      </c>
      <c r="C174" s="26" t="s">
        <v>183</v>
      </c>
      <c r="D174" s="95" t="s">
        <v>259</v>
      </c>
      <c r="E174" s="26" t="s">
        <v>57</v>
      </c>
    </row>
    <row r="175" spans="1:5" s="93" customFormat="1" x14ac:dyDescent="0.3">
      <c r="A175" s="93">
        <v>145900</v>
      </c>
      <c r="B175" s="93" t="s">
        <v>152</v>
      </c>
      <c r="C175" s="93" t="s">
        <v>197</v>
      </c>
      <c r="D175" s="107" t="s">
        <v>259</v>
      </c>
      <c r="E175" s="93" t="s">
        <v>114</v>
      </c>
    </row>
    <row r="176" spans="1:5" x14ac:dyDescent="0.3">
      <c r="A176" s="26">
        <v>145905</v>
      </c>
      <c r="B176" s="26" t="s">
        <v>152</v>
      </c>
      <c r="C176" s="26" t="s">
        <v>156</v>
      </c>
      <c r="D176" s="95" t="s">
        <v>259</v>
      </c>
      <c r="E176" s="26" t="s">
        <v>53</v>
      </c>
    </row>
    <row r="177" spans="1:5" x14ac:dyDescent="0.3">
      <c r="A177" s="26">
        <v>145910</v>
      </c>
      <c r="B177" s="26" t="s">
        <v>152</v>
      </c>
      <c r="C177" s="26" t="s">
        <v>157</v>
      </c>
      <c r="D177" s="95" t="s">
        <v>259</v>
      </c>
      <c r="E177" s="26" t="s">
        <v>54</v>
      </c>
    </row>
    <row r="178" spans="1:5" x14ac:dyDescent="0.3">
      <c r="A178" s="26">
        <v>145915</v>
      </c>
      <c r="B178" s="26" t="s">
        <v>152</v>
      </c>
      <c r="C178" s="26" t="s">
        <v>158</v>
      </c>
      <c r="D178" s="95" t="s">
        <v>259</v>
      </c>
      <c r="E178" s="26" t="s">
        <v>55</v>
      </c>
    </row>
    <row r="179" spans="1:5" x14ac:dyDescent="0.3">
      <c r="A179" s="26">
        <v>145920</v>
      </c>
      <c r="B179" s="26" t="s">
        <v>152</v>
      </c>
      <c r="C179" s="26" t="s">
        <v>159</v>
      </c>
      <c r="D179" s="95" t="s">
        <v>259</v>
      </c>
      <c r="E179" s="26" t="s">
        <v>56</v>
      </c>
    </row>
    <row r="180" spans="1:5" x14ac:dyDescent="0.3">
      <c r="A180" s="26">
        <v>145925</v>
      </c>
      <c r="B180" s="26" t="s">
        <v>152</v>
      </c>
      <c r="C180" s="26" t="s">
        <v>160</v>
      </c>
      <c r="D180" s="95" t="s">
        <v>259</v>
      </c>
      <c r="E180" s="26" t="s">
        <v>57</v>
      </c>
    </row>
    <row r="181" spans="1:5" s="93" customFormat="1" x14ac:dyDescent="0.3">
      <c r="A181" s="93">
        <v>146000</v>
      </c>
      <c r="B181" s="93" t="s">
        <v>152</v>
      </c>
      <c r="C181" s="93" t="s">
        <v>198</v>
      </c>
      <c r="D181" s="107" t="s">
        <v>259</v>
      </c>
      <c r="E181" s="93" t="str">
        <f t="shared" si="2"/>
        <v>-</v>
      </c>
    </row>
    <row r="182" spans="1:5" x14ac:dyDescent="0.3">
      <c r="A182" s="26">
        <v>146005</v>
      </c>
      <c r="B182" s="26" t="s">
        <v>152</v>
      </c>
      <c r="C182" s="26" t="s">
        <v>156</v>
      </c>
      <c r="D182" s="95" t="s">
        <v>259</v>
      </c>
      <c r="E182" s="26" t="str">
        <f t="shared" si="2"/>
        <v>A</v>
      </c>
    </row>
    <row r="183" spans="1:5" x14ac:dyDescent="0.3">
      <c r="A183" s="26">
        <v>146010</v>
      </c>
      <c r="B183" s="26" t="s">
        <v>152</v>
      </c>
      <c r="C183" s="26" t="s">
        <v>157</v>
      </c>
      <c r="D183" s="95" t="s">
        <v>259</v>
      </c>
      <c r="E183" s="26" t="str">
        <f t="shared" si="2"/>
        <v>B</v>
      </c>
    </row>
    <row r="184" spans="1:5" x14ac:dyDescent="0.3">
      <c r="A184" s="26">
        <v>146015</v>
      </c>
      <c r="B184" s="26" t="s">
        <v>152</v>
      </c>
      <c r="C184" s="26" t="s">
        <v>158</v>
      </c>
      <c r="D184" s="95" t="s">
        <v>259</v>
      </c>
      <c r="E184" s="26" t="str">
        <f t="shared" si="2"/>
        <v>C</v>
      </c>
    </row>
    <row r="185" spans="1:5" x14ac:dyDescent="0.3">
      <c r="A185" s="26">
        <v>146020</v>
      </c>
      <c r="B185" s="26" t="s">
        <v>152</v>
      </c>
      <c r="C185" s="26" t="s">
        <v>159</v>
      </c>
      <c r="D185" s="95" t="s">
        <v>259</v>
      </c>
      <c r="E185" s="26" t="str">
        <f t="shared" si="2"/>
        <v>D</v>
      </c>
    </row>
    <row r="186" spans="1:5" x14ac:dyDescent="0.3">
      <c r="A186" s="26">
        <v>146025</v>
      </c>
      <c r="B186" s="26" t="s">
        <v>152</v>
      </c>
      <c r="C186" s="26" t="s">
        <v>160</v>
      </c>
      <c r="D186" s="95" t="s">
        <v>259</v>
      </c>
      <c r="E186" s="26" t="str">
        <f t="shared" si="2"/>
        <v>E</v>
      </c>
    </row>
    <row r="187" spans="1:5" s="93" customFormat="1" x14ac:dyDescent="0.3">
      <c r="A187" s="93">
        <v>146100</v>
      </c>
      <c r="B187" s="93" t="s">
        <v>152</v>
      </c>
      <c r="C187" s="93" t="s">
        <v>199</v>
      </c>
      <c r="D187" s="82" t="s">
        <v>260</v>
      </c>
      <c r="E187" s="93" t="str">
        <f t="shared" si="2"/>
        <v>-</v>
      </c>
    </row>
    <row r="188" spans="1:5" x14ac:dyDescent="0.3">
      <c r="A188" s="26">
        <v>146105</v>
      </c>
      <c r="B188" s="26" t="s">
        <v>152</v>
      </c>
      <c r="C188" s="26" t="s">
        <v>156</v>
      </c>
      <c r="D188" s="96" t="s">
        <v>260</v>
      </c>
      <c r="E188" s="26" t="str">
        <f t="shared" si="2"/>
        <v>A</v>
      </c>
    </row>
    <row r="189" spans="1:5" x14ac:dyDescent="0.3">
      <c r="A189" s="26">
        <v>146110</v>
      </c>
      <c r="B189" s="26" t="s">
        <v>152</v>
      </c>
      <c r="C189" s="26" t="s">
        <v>157</v>
      </c>
      <c r="D189" s="96" t="s">
        <v>260</v>
      </c>
      <c r="E189" s="26" t="str">
        <f t="shared" si="2"/>
        <v>B</v>
      </c>
    </row>
    <row r="190" spans="1:5" x14ac:dyDescent="0.3">
      <c r="A190" s="26">
        <v>146115</v>
      </c>
      <c r="B190" s="26" t="s">
        <v>152</v>
      </c>
      <c r="C190" s="26" t="s">
        <v>158</v>
      </c>
      <c r="D190" s="96" t="s">
        <v>260</v>
      </c>
      <c r="E190" s="26" t="str">
        <f t="shared" si="2"/>
        <v>C</v>
      </c>
    </row>
    <row r="191" spans="1:5" x14ac:dyDescent="0.3">
      <c r="A191" s="26">
        <v>146120</v>
      </c>
      <c r="B191" s="26" t="s">
        <v>152</v>
      </c>
      <c r="C191" s="26" t="s">
        <v>159</v>
      </c>
      <c r="D191" s="96" t="s">
        <v>260</v>
      </c>
      <c r="E191" s="26" t="str">
        <f t="shared" si="2"/>
        <v>D</v>
      </c>
    </row>
    <row r="192" spans="1:5" x14ac:dyDescent="0.3">
      <c r="A192" s="26">
        <v>146125</v>
      </c>
      <c r="B192" s="26" t="s">
        <v>152</v>
      </c>
      <c r="C192" s="26" t="s">
        <v>160</v>
      </c>
      <c r="D192" s="96" t="s">
        <v>260</v>
      </c>
      <c r="E192" s="26" t="str">
        <f t="shared" si="2"/>
        <v>E</v>
      </c>
    </row>
    <row r="193" spans="1:5" s="93" customFormat="1" x14ac:dyDescent="0.3">
      <c r="A193" s="93">
        <v>146200</v>
      </c>
      <c r="B193" s="93" t="s">
        <v>152</v>
      </c>
      <c r="C193" s="93" t="s">
        <v>200</v>
      </c>
      <c r="D193" s="82" t="s">
        <v>260</v>
      </c>
      <c r="E193" s="93" t="str">
        <f t="shared" si="2"/>
        <v>-</v>
      </c>
    </row>
    <row r="194" spans="1:5" x14ac:dyDescent="0.3">
      <c r="A194" s="26">
        <v>146205</v>
      </c>
      <c r="B194" s="26" t="s">
        <v>152</v>
      </c>
      <c r="C194" s="26" t="s">
        <v>156</v>
      </c>
      <c r="D194" s="96" t="s">
        <v>260</v>
      </c>
      <c r="E194" s="26" t="str">
        <f t="shared" si="2"/>
        <v>A</v>
      </c>
    </row>
    <row r="195" spans="1:5" x14ac:dyDescent="0.3">
      <c r="A195" s="26">
        <v>146210</v>
      </c>
      <c r="B195" s="26" t="s">
        <v>152</v>
      </c>
      <c r="C195" s="26" t="s">
        <v>157</v>
      </c>
      <c r="D195" s="96" t="s">
        <v>260</v>
      </c>
      <c r="E195" s="26" t="str">
        <f t="shared" si="2"/>
        <v>B</v>
      </c>
    </row>
    <row r="196" spans="1:5" x14ac:dyDescent="0.3">
      <c r="A196" s="26">
        <v>146215</v>
      </c>
      <c r="B196" s="26" t="s">
        <v>152</v>
      </c>
      <c r="C196" s="26" t="s">
        <v>158</v>
      </c>
      <c r="D196" s="96" t="s">
        <v>260</v>
      </c>
      <c r="E196" s="26" t="str">
        <f t="shared" si="2"/>
        <v>C</v>
      </c>
    </row>
    <row r="197" spans="1:5" x14ac:dyDescent="0.3">
      <c r="A197" s="26">
        <v>146220</v>
      </c>
      <c r="B197" s="26" t="s">
        <v>152</v>
      </c>
      <c r="C197" s="26" t="s">
        <v>159</v>
      </c>
      <c r="D197" s="96" t="s">
        <v>260</v>
      </c>
      <c r="E197" s="26" t="str">
        <f t="shared" si="2"/>
        <v>D</v>
      </c>
    </row>
    <row r="198" spans="1:5" x14ac:dyDescent="0.3">
      <c r="A198" s="26">
        <v>146225</v>
      </c>
      <c r="B198" s="26" t="s">
        <v>152</v>
      </c>
      <c r="C198" s="26" t="s">
        <v>160</v>
      </c>
      <c r="D198" s="96" t="s">
        <v>260</v>
      </c>
      <c r="E198" s="26" t="str">
        <f t="shared" si="2"/>
        <v>E</v>
      </c>
    </row>
    <row r="199" spans="1:5" s="93" customFormat="1" x14ac:dyDescent="0.3">
      <c r="A199" s="93">
        <v>146300</v>
      </c>
      <c r="B199" s="93" t="s">
        <v>152</v>
      </c>
      <c r="C199" s="93" t="s">
        <v>201</v>
      </c>
      <c r="D199" s="82" t="s">
        <v>260</v>
      </c>
      <c r="E199" s="93" t="str">
        <f t="shared" si="2"/>
        <v>-</v>
      </c>
    </row>
    <row r="200" spans="1:5" x14ac:dyDescent="0.3">
      <c r="A200" s="26">
        <v>146305</v>
      </c>
      <c r="B200" s="26" t="s">
        <v>152</v>
      </c>
      <c r="C200" s="26" t="s">
        <v>156</v>
      </c>
      <c r="D200" s="96" t="s">
        <v>260</v>
      </c>
      <c r="E200" s="26" t="str">
        <f t="shared" si="2"/>
        <v>A</v>
      </c>
    </row>
    <row r="201" spans="1:5" x14ac:dyDescent="0.3">
      <c r="A201" s="26">
        <v>146310</v>
      </c>
      <c r="B201" s="26" t="s">
        <v>152</v>
      </c>
      <c r="C201" s="26" t="s">
        <v>157</v>
      </c>
      <c r="D201" s="96" t="s">
        <v>260</v>
      </c>
      <c r="E201" s="26" t="str">
        <f t="shared" si="2"/>
        <v>B</v>
      </c>
    </row>
    <row r="202" spans="1:5" x14ac:dyDescent="0.3">
      <c r="A202" s="26">
        <v>146315</v>
      </c>
      <c r="B202" s="26" t="s">
        <v>152</v>
      </c>
      <c r="C202" s="26" t="s">
        <v>158</v>
      </c>
      <c r="D202" s="96" t="s">
        <v>260</v>
      </c>
      <c r="E202" s="26" t="str">
        <f t="shared" si="2"/>
        <v>C</v>
      </c>
    </row>
    <row r="203" spans="1:5" x14ac:dyDescent="0.3">
      <c r="A203" s="26">
        <v>146320</v>
      </c>
      <c r="B203" s="26" t="s">
        <v>152</v>
      </c>
      <c r="C203" s="26" t="s">
        <v>159</v>
      </c>
      <c r="D203" s="96" t="s">
        <v>260</v>
      </c>
      <c r="E203" s="26" t="str">
        <f t="shared" ref="E203:E233" si="3">E197</f>
        <v>D</v>
      </c>
    </row>
    <row r="204" spans="1:5" x14ac:dyDescent="0.3">
      <c r="A204" s="26">
        <v>146325</v>
      </c>
      <c r="B204" s="26" t="s">
        <v>152</v>
      </c>
      <c r="C204" s="26" t="s">
        <v>160</v>
      </c>
      <c r="D204" s="96" t="s">
        <v>260</v>
      </c>
      <c r="E204" s="26" t="str">
        <f t="shared" si="3"/>
        <v>E</v>
      </c>
    </row>
    <row r="205" spans="1:5" s="93" customFormat="1" x14ac:dyDescent="0.3">
      <c r="A205" s="93">
        <v>146400</v>
      </c>
      <c r="B205" s="93" t="s">
        <v>152</v>
      </c>
      <c r="C205" s="93" t="s">
        <v>202</v>
      </c>
      <c r="D205" s="82" t="s">
        <v>260</v>
      </c>
      <c r="E205" s="93" t="str">
        <f t="shared" si="3"/>
        <v>-</v>
      </c>
    </row>
    <row r="206" spans="1:5" x14ac:dyDescent="0.3">
      <c r="A206" s="26">
        <v>146405</v>
      </c>
      <c r="B206" s="26" t="s">
        <v>152</v>
      </c>
      <c r="C206" s="26" t="s">
        <v>156</v>
      </c>
      <c r="D206" s="96" t="s">
        <v>260</v>
      </c>
      <c r="E206" s="26" t="str">
        <f t="shared" si="3"/>
        <v>A</v>
      </c>
    </row>
    <row r="207" spans="1:5" x14ac:dyDescent="0.3">
      <c r="A207" s="26">
        <v>146410</v>
      </c>
      <c r="B207" s="26" t="s">
        <v>152</v>
      </c>
      <c r="C207" s="26" t="s">
        <v>157</v>
      </c>
      <c r="D207" s="96" t="s">
        <v>260</v>
      </c>
      <c r="E207" s="26" t="str">
        <f t="shared" si="3"/>
        <v>B</v>
      </c>
    </row>
    <row r="208" spans="1:5" x14ac:dyDescent="0.3">
      <c r="A208" s="26">
        <v>146415</v>
      </c>
      <c r="B208" s="26" t="s">
        <v>152</v>
      </c>
      <c r="C208" s="26" t="s">
        <v>158</v>
      </c>
      <c r="D208" s="96" t="s">
        <v>260</v>
      </c>
      <c r="E208" s="26" t="str">
        <f t="shared" si="3"/>
        <v>C</v>
      </c>
    </row>
    <row r="209" spans="1:5" x14ac:dyDescent="0.3">
      <c r="A209" s="26">
        <v>146420</v>
      </c>
      <c r="B209" s="26" t="s">
        <v>152</v>
      </c>
      <c r="C209" s="26" t="s">
        <v>159</v>
      </c>
      <c r="D209" s="96" t="s">
        <v>260</v>
      </c>
      <c r="E209" s="26" t="str">
        <f t="shared" si="3"/>
        <v>D</v>
      </c>
    </row>
    <row r="210" spans="1:5" x14ac:dyDescent="0.3">
      <c r="A210" s="26">
        <v>146425</v>
      </c>
      <c r="B210" s="26" t="s">
        <v>152</v>
      </c>
      <c r="C210" s="26" t="s">
        <v>160</v>
      </c>
      <c r="D210" s="96" t="s">
        <v>260</v>
      </c>
      <c r="E210" s="26" t="str">
        <f t="shared" si="3"/>
        <v>E</v>
      </c>
    </row>
    <row r="211" spans="1:5" s="93" customFormat="1" x14ac:dyDescent="0.3">
      <c r="A211" s="93">
        <v>146500</v>
      </c>
      <c r="B211" s="93" t="s">
        <v>152</v>
      </c>
      <c r="C211" s="93" t="s">
        <v>203</v>
      </c>
      <c r="D211" s="82" t="s">
        <v>260</v>
      </c>
      <c r="E211" s="93" t="str">
        <f t="shared" si="3"/>
        <v>-</v>
      </c>
    </row>
    <row r="212" spans="1:5" x14ac:dyDescent="0.3">
      <c r="A212" s="26">
        <v>146505</v>
      </c>
      <c r="B212" s="26" t="s">
        <v>152</v>
      </c>
      <c r="C212" s="26" t="s">
        <v>174</v>
      </c>
      <c r="D212" s="96" t="s">
        <v>260</v>
      </c>
      <c r="E212" s="26" t="s">
        <v>53</v>
      </c>
    </row>
    <row r="213" spans="1:5" x14ac:dyDescent="0.3">
      <c r="A213" s="26">
        <v>146510</v>
      </c>
      <c r="B213" s="26" t="s">
        <v>152</v>
      </c>
      <c r="C213" s="26" t="s">
        <v>175</v>
      </c>
      <c r="D213" s="96" t="s">
        <v>260</v>
      </c>
      <c r="E213" s="26" t="s">
        <v>53</v>
      </c>
    </row>
    <row r="214" spans="1:5" x14ac:dyDescent="0.3">
      <c r="A214" s="26">
        <v>146515</v>
      </c>
      <c r="B214" s="26" t="s">
        <v>152</v>
      </c>
      <c r="C214" s="26" t="s">
        <v>176</v>
      </c>
      <c r="D214" s="96" t="s">
        <v>260</v>
      </c>
      <c r="E214" s="26" t="s">
        <v>54</v>
      </c>
    </row>
    <row r="215" spans="1:5" x14ac:dyDescent="0.3">
      <c r="A215" s="26">
        <v>146520</v>
      </c>
      <c r="B215" s="26" t="s">
        <v>152</v>
      </c>
      <c r="C215" s="26" t="s">
        <v>177</v>
      </c>
      <c r="D215" s="96" t="s">
        <v>260</v>
      </c>
      <c r="E215" s="26" t="s">
        <v>54</v>
      </c>
    </row>
    <row r="216" spans="1:5" x14ac:dyDescent="0.3">
      <c r="A216" s="26">
        <v>146525</v>
      </c>
      <c r="B216" s="26" t="s">
        <v>152</v>
      </c>
      <c r="C216" s="26" t="s">
        <v>178</v>
      </c>
      <c r="D216" s="96" t="s">
        <v>260</v>
      </c>
      <c r="E216" s="26" t="s">
        <v>55</v>
      </c>
    </row>
    <row r="217" spans="1:5" x14ac:dyDescent="0.3">
      <c r="A217" s="26">
        <v>146530</v>
      </c>
      <c r="B217" s="26" t="s">
        <v>152</v>
      </c>
      <c r="C217" s="26" t="s">
        <v>179</v>
      </c>
      <c r="D217" s="96" t="s">
        <v>260</v>
      </c>
      <c r="E217" s="26" t="s">
        <v>55</v>
      </c>
    </row>
    <row r="218" spans="1:5" x14ac:dyDescent="0.3">
      <c r="A218" s="26">
        <v>146535</v>
      </c>
      <c r="B218" s="26" t="s">
        <v>152</v>
      </c>
      <c r="C218" s="26" t="s">
        <v>180</v>
      </c>
      <c r="D218" s="96" t="s">
        <v>260</v>
      </c>
      <c r="E218" s="26" t="s">
        <v>56</v>
      </c>
    </row>
    <row r="219" spans="1:5" x14ac:dyDescent="0.3">
      <c r="A219" s="26">
        <v>146540</v>
      </c>
      <c r="B219" s="26" t="s">
        <v>152</v>
      </c>
      <c r="C219" s="26" t="s">
        <v>181</v>
      </c>
      <c r="D219" s="96" t="s">
        <v>260</v>
      </c>
      <c r="E219" s="26" t="s">
        <v>56</v>
      </c>
    </row>
    <row r="220" spans="1:5" x14ac:dyDescent="0.3">
      <c r="A220" s="26">
        <v>146545</v>
      </c>
      <c r="B220" s="26" t="s">
        <v>152</v>
      </c>
      <c r="C220" s="26" t="s">
        <v>182</v>
      </c>
      <c r="D220" s="96" t="s">
        <v>260</v>
      </c>
      <c r="E220" s="26" t="s">
        <v>57</v>
      </c>
    </row>
    <row r="221" spans="1:5" x14ac:dyDescent="0.3">
      <c r="A221" s="26">
        <v>146550</v>
      </c>
      <c r="B221" s="26" t="s">
        <v>152</v>
      </c>
      <c r="C221" s="26" t="s">
        <v>183</v>
      </c>
      <c r="D221" s="96" t="s">
        <v>260</v>
      </c>
      <c r="E221" s="26" t="s">
        <v>57</v>
      </c>
    </row>
    <row r="222" spans="1:5" s="93" customFormat="1" x14ac:dyDescent="0.3">
      <c r="A222" s="93">
        <v>146600</v>
      </c>
      <c r="B222" s="93" t="s">
        <v>152</v>
      </c>
      <c r="C222" s="93" t="s">
        <v>204</v>
      </c>
      <c r="D222" s="82" t="s">
        <v>260</v>
      </c>
      <c r="E222" s="93" t="s">
        <v>114</v>
      </c>
    </row>
    <row r="223" spans="1:5" x14ac:dyDescent="0.3">
      <c r="A223" s="26">
        <v>146605</v>
      </c>
      <c r="B223" s="26" t="s">
        <v>152</v>
      </c>
      <c r="C223" s="26" t="s">
        <v>156</v>
      </c>
      <c r="D223" s="96" t="s">
        <v>260</v>
      </c>
      <c r="E223" s="26" t="s">
        <v>53</v>
      </c>
    </row>
    <row r="224" spans="1:5" x14ac:dyDescent="0.3">
      <c r="A224" s="26">
        <v>146610</v>
      </c>
      <c r="B224" s="26" t="s">
        <v>152</v>
      </c>
      <c r="C224" s="26" t="s">
        <v>157</v>
      </c>
      <c r="D224" s="96" t="s">
        <v>260</v>
      </c>
      <c r="E224" s="26" t="s">
        <v>54</v>
      </c>
    </row>
    <row r="225" spans="1:5" x14ac:dyDescent="0.3">
      <c r="A225" s="26">
        <v>146615</v>
      </c>
      <c r="B225" s="26" t="s">
        <v>152</v>
      </c>
      <c r="C225" s="26" t="s">
        <v>158</v>
      </c>
      <c r="D225" s="96" t="s">
        <v>260</v>
      </c>
      <c r="E225" s="26" t="s">
        <v>55</v>
      </c>
    </row>
    <row r="226" spans="1:5" x14ac:dyDescent="0.3">
      <c r="A226" s="26">
        <v>146620</v>
      </c>
      <c r="B226" s="26" t="s">
        <v>152</v>
      </c>
      <c r="C226" s="26" t="s">
        <v>159</v>
      </c>
      <c r="D226" s="96" t="s">
        <v>260</v>
      </c>
      <c r="E226" s="26" t="s">
        <v>56</v>
      </c>
    </row>
    <row r="227" spans="1:5" x14ac:dyDescent="0.3">
      <c r="A227" s="26">
        <v>146625</v>
      </c>
      <c r="B227" s="26" t="s">
        <v>152</v>
      </c>
      <c r="C227" s="26" t="s">
        <v>160</v>
      </c>
      <c r="D227" s="96" t="s">
        <v>260</v>
      </c>
      <c r="E227" s="26" t="s">
        <v>57</v>
      </c>
    </row>
    <row r="228" spans="1:5" s="93" customFormat="1" x14ac:dyDescent="0.3">
      <c r="A228" s="93">
        <v>146700</v>
      </c>
      <c r="B228" s="93" t="s">
        <v>152</v>
      </c>
      <c r="C228" s="93" t="s">
        <v>205</v>
      </c>
      <c r="D228" s="82" t="s">
        <v>260</v>
      </c>
      <c r="E228" s="93" t="str">
        <f t="shared" si="3"/>
        <v>-</v>
      </c>
    </row>
    <row r="229" spans="1:5" x14ac:dyDescent="0.3">
      <c r="A229" s="26">
        <v>146705</v>
      </c>
      <c r="B229" s="26" t="s">
        <v>152</v>
      </c>
      <c r="C229" s="26" t="s">
        <v>156</v>
      </c>
      <c r="D229" s="96" t="s">
        <v>260</v>
      </c>
      <c r="E229" s="26" t="str">
        <f t="shared" si="3"/>
        <v>A</v>
      </c>
    </row>
    <row r="230" spans="1:5" x14ac:dyDescent="0.3">
      <c r="A230" s="26">
        <v>146710</v>
      </c>
      <c r="B230" s="26" t="s">
        <v>152</v>
      </c>
      <c r="C230" s="26" t="s">
        <v>157</v>
      </c>
      <c r="D230" s="96" t="s">
        <v>260</v>
      </c>
      <c r="E230" s="26" t="str">
        <f t="shared" si="3"/>
        <v>B</v>
      </c>
    </row>
    <row r="231" spans="1:5" x14ac:dyDescent="0.3">
      <c r="A231" s="26">
        <v>146715</v>
      </c>
      <c r="B231" s="26" t="s">
        <v>152</v>
      </c>
      <c r="C231" s="26" t="s">
        <v>158</v>
      </c>
      <c r="D231" s="96" t="s">
        <v>260</v>
      </c>
      <c r="E231" s="26" t="str">
        <f t="shared" si="3"/>
        <v>C</v>
      </c>
    </row>
    <row r="232" spans="1:5" x14ac:dyDescent="0.3">
      <c r="A232" s="26">
        <v>146720</v>
      </c>
      <c r="B232" s="26" t="s">
        <v>152</v>
      </c>
      <c r="C232" s="26" t="s">
        <v>159</v>
      </c>
      <c r="D232" s="96" t="s">
        <v>260</v>
      </c>
      <c r="E232" s="26" t="str">
        <f t="shared" si="3"/>
        <v>D</v>
      </c>
    </row>
    <row r="233" spans="1:5" x14ac:dyDescent="0.3">
      <c r="A233" s="26">
        <v>146725</v>
      </c>
      <c r="B233" s="26" t="s">
        <v>152</v>
      </c>
      <c r="C233" s="26" t="s">
        <v>160</v>
      </c>
      <c r="D233" s="96" t="s">
        <v>260</v>
      </c>
      <c r="E233" s="26" t="str">
        <f t="shared" si="3"/>
        <v>E</v>
      </c>
    </row>
    <row r="234" spans="1:5" x14ac:dyDescent="0.3">
      <c r="A234" s="26">
        <v>146800</v>
      </c>
      <c r="B234" s="26" t="s">
        <v>152</v>
      </c>
      <c r="C234" s="26" t="s">
        <v>206</v>
      </c>
    </row>
    <row r="235" spans="1:5" x14ac:dyDescent="0.3">
      <c r="A235" s="26">
        <v>146900</v>
      </c>
      <c r="B235" s="26" t="s">
        <v>152</v>
      </c>
      <c r="C235" s="26" t="s">
        <v>207</v>
      </c>
    </row>
    <row r="236" spans="1:5" x14ac:dyDescent="0.3">
      <c r="A236" s="26">
        <v>146905</v>
      </c>
      <c r="B236" s="26" t="s">
        <v>152</v>
      </c>
      <c r="C236" s="26" t="s">
        <v>208</v>
      </c>
    </row>
    <row r="237" spans="1:5" x14ac:dyDescent="0.3">
      <c r="A237" s="26">
        <v>146910</v>
      </c>
      <c r="B237" s="26" t="s">
        <v>152</v>
      </c>
      <c r="C237" s="26" t="s">
        <v>209</v>
      </c>
    </row>
    <row r="238" spans="1:5" x14ac:dyDescent="0.3">
      <c r="A238" s="26">
        <v>146915</v>
      </c>
      <c r="B238" s="26" t="s">
        <v>152</v>
      </c>
      <c r="C238" s="26" t="s">
        <v>210</v>
      </c>
    </row>
    <row r="239" spans="1:5" x14ac:dyDescent="0.3">
      <c r="A239" s="26">
        <v>146920</v>
      </c>
      <c r="B239" s="26" t="s">
        <v>152</v>
      </c>
      <c r="C239" s="26" t="s">
        <v>211</v>
      </c>
    </row>
    <row r="240" spans="1:5" x14ac:dyDescent="0.3">
      <c r="A240" s="26">
        <v>146925</v>
      </c>
      <c r="B240" s="26" t="s">
        <v>152</v>
      </c>
      <c r="C240" s="26" t="s">
        <v>212</v>
      </c>
    </row>
    <row r="241" spans="1:3" x14ac:dyDescent="0.3">
      <c r="A241" s="26">
        <v>146930</v>
      </c>
      <c r="B241" s="26" t="s">
        <v>152</v>
      </c>
      <c r="C241" s="26" t="s">
        <v>213</v>
      </c>
    </row>
    <row r="242" spans="1:3" x14ac:dyDescent="0.3">
      <c r="A242" s="26">
        <v>146935</v>
      </c>
      <c r="B242" s="26" t="s">
        <v>152</v>
      </c>
      <c r="C242" s="26" t="s">
        <v>214</v>
      </c>
    </row>
    <row r="243" spans="1:3" x14ac:dyDescent="0.3">
      <c r="A243" s="26">
        <v>146940</v>
      </c>
      <c r="B243" s="26" t="s">
        <v>152</v>
      </c>
      <c r="C243" s="26" t="s">
        <v>215</v>
      </c>
    </row>
    <row r="244" spans="1:3" x14ac:dyDescent="0.3">
      <c r="A244" s="26">
        <v>146945</v>
      </c>
      <c r="B244" s="26" t="s">
        <v>152</v>
      </c>
      <c r="C244" s="26" t="s">
        <v>216</v>
      </c>
    </row>
    <row r="245" spans="1:3" x14ac:dyDescent="0.3">
      <c r="A245" s="26">
        <v>146950</v>
      </c>
      <c r="B245" s="26" t="s">
        <v>152</v>
      </c>
      <c r="C245" s="26" t="s">
        <v>217</v>
      </c>
    </row>
    <row r="246" spans="1:3" x14ac:dyDescent="0.3">
      <c r="A246" s="26">
        <v>147000</v>
      </c>
      <c r="B246" s="26" t="s">
        <v>152</v>
      </c>
      <c r="C246" s="26" t="s">
        <v>218</v>
      </c>
    </row>
    <row r="247" spans="1:3" x14ac:dyDescent="0.3">
      <c r="A247" s="26">
        <v>147005</v>
      </c>
      <c r="B247" s="26" t="s">
        <v>152</v>
      </c>
      <c r="C247" s="26" t="s">
        <v>208</v>
      </c>
    </row>
    <row r="248" spans="1:3" x14ac:dyDescent="0.3">
      <c r="A248" s="26">
        <v>147010</v>
      </c>
      <c r="B248" s="26" t="s">
        <v>152</v>
      </c>
      <c r="C248" s="26" t="s">
        <v>209</v>
      </c>
    </row>
    <row r="249" spans="1:3" x14ac:dyDescent="0.3">
      <c r="A249" s="26">
        <v>147015</v>
      </c>
      <c r="B249" s="26" t="s">
        <v>152</v>
      </c>
      <c r="C249" s="26" t="s">
        <v>210</v>
      </c>
    </row>
    <row r="250" spans="1:3" x14ac:dyDescent="0.3">
      <c r="A250" s="26">
        <v>147020</v>
      </c>
      <c r="B250" s="26" t="s">
        <v>152</v>
      </c>
      <c r="C250" s="26" t="s">
        <v>211</v>
      </c>
    </row>
    <row r="251" spans="1:3" x14ac:dyDescent="0.3">
      <c r="A251" s="26">
        <v>147025</v>
      </c>
      <c r="B251" s="26" t="s">
        <v>152</v>
      </c>
      <c r="C251" s="26" t="s">
        <v>212</v>
      </c>
    </row>
    <row r="252" spans="1:3" x14ac:dyDescent="0.3">
      <c r="A252" s="26">
        <v>147030</v>
      </c>
      <c r="B252" s="26" t="s">
        <v>152</v>
      </c>
      <c r="C252" s="26" t="s">
        <v>213</v>
      </c>
    </row>
    <row r="253" spans="1:3" x14ac:dyDescent="0.3">
      <c r="A253" s="26">
        <v>147035</v>
      </c>
      <c r="B253" s="26" t="s">
        <v>152</v>
      </c>
      <c r="C253" s="26" t="s">
        <v>214</v>
      </c>
    </row>
    <row r="254" spans="1:3" x14ac:dyDescent="0.3">
      <c r="A254" s="26">
        <v>147040</v>
      </c>
      <c r="B254" s="26" t="s">
        <v>152</v>
      </c>
      <c r="C254" s="26" t="s">
        <v>215</v>
      </c>
    </row>
    <row r="255" spans="1:3" x14ac:dyDescent="0.3">
      <c r="A255" s="26">
        <v>147045</v>
      </c>
      <c r="B255" s="26" t="s">
        <v>152</v>
      </c>
      <c r="C255" s="26" t="s">
        <v>216</v>
      </c>
    </row>
    <row r="256" spans="1:3" x14ac:dyDescent="0.3">
      <c r="A256" s="26">
        <v>147050</v>
      </c>
      <c r="B256" s="26" t="s">
        <v>152</v>
      </c>
      <c r="C256" s="26" t="s">
        <v>217</v>
      </c>
    </row>
    <row r="257" spans="1:3" x14ac:dyDescent="0.3">
      <c r="A257" s="26">
        <v>147100</v>
      </c>
      <c r="B257" s="26" t="s">
        <v>152</v>
      </c>
      <c r="C257" s="26" t="s">
        <v>219</v>
      </c>
    </row>
    <row r="258" spans="1:3" x14ac:dyDescent="0.3">
      <c r="A258" s="26">
        <v>147105</v>
      </c>
      <c r="B258" s="26" t="s">
        <v>152</v>
      </c>
      <c r="C258" s="26" t="s">
        <v>208</v>
      </c>
    </row>
    <row r="259" spans="1:3" x14ac:dyDescent="0.3">
      <c r="A259" s="26">
        <v>147110</v>
      </c>
      <c r="B259" s="26" t="s">
        <v>152</v>
      </c>
      <c r="C259" s="26" t="s">
        <v>209</v>
      </c>
    </row>
    <row r="260" spans="1:3" x14ac:dyDescent="0.3">
      <c r="A260" s="26">
        <v>147115</v>
      </c>
      <c r="B260" s="26" t="s">
        <v>152</v>
      </c>
      <c r="C260" s="26" t="s">
        <v>210</v>
      </c>
    </row>
    <row r="261" spans="1:3" x14ac:dyDescent="0.3">
      <c r="A261" s="26">
        <v>147120</v>
      </c>
      <c r="B261" s="26" t="s">
        <v>152</v>
      </c>
      <c r="C261" s="26" t="s">
        <v>211</v>
      </c>
    </row>
    <row r="262" spans="1:3" x14ac:dyDescent="0.3">
      <c r="A262" s="26">
        <v>147125</v>
      </c>
      <c r="B262" s="26" t="s">
        <v>152</v>
      </c>
      <c r="C262" s="26" t="s">
        <v>212</v>
      </c>
    </row>
    <row r="263" spans="1:3" x14ac:dyDescent="0.3">
      <c r="A263" s="26">
        <v>147130</v>
      </c>
      <c r="B263" s="26" t="s">
        <v>152</v>
      </c>
      <c r="C263" s="26" t="s">
        <v>213</v>
      </c>
    </row>
    <row r="264" spans="1:3" x14ac:dyDescent="0.3">
      <c r="A264" s="26">
        <v>147135</v>
      </c>
      <c r="B264" s="26" t="s">
        <v>152</v>
      </c>
      <c r="C264" s="26" t="s">
        <v>214</v>
      </c>
    </row>
    <row r="265" spans="1:3" x14ac:dyDescent="0.3">
      <c r="A265" s="26">
        <v>147140</v>
      </c>
      <c r="B265" s="26" t="s">
        <v>152</v>
      </c>
      <c r="C265" s="26" t="s">
        <v>215</v>
      </c>
    </row>
    <row r="266" spans="1:3" x14ac:dyDescent="0.3">
      <c r="A266" s="26">
        <v>147145</v>
      </c>
      <c r="B266" s="26" t="s">
        <v>152</v>
      </c>
      <c r="C266" s="26" t="s">
        <v>216</v>
      </c>
    </row>
    <row r="267" spans="1:3" x14ac:dyDescent="0.3">
      <c r="A267" s="26">
        <v>147150</v>
      </c>
      <c r="B267" s="26" t="s">
        <v>152</v>
      </c>
      <c r="C267" s="26" t="s">
        <v>217</v>
      </c>
    </row>
    <row r="268" spans="1:3" x14ac:dyDescent="0.3">
      <c r="A268" s="26">
        <v>147200</v>
      </c>
      <c r="B268" s="26" t="s">
        <v>152</v>
      </c>
      <c r="C268" s="26" t="s">
        <v>220</v>
      </c>
    </row>
    <row r="269" spans="1:3" x14ac:dyDescent="0.3">
      <c r="A269" s="26">
        <v>147205</v>
      </c>
      <c r="B269" s="26" t="s">
        <v>152</v>
      </c>
      <c r="C269" s="26" t="s">
        <v>221</v>
      </c>
    </row>
    <row r="270" spans="1:3" x14ac:dyDescent="0.3">
      <c r="A270" s="26">
        <v>147210</v>
      </c>
      <c r="B270" s="26" t="s">
        <v>152</v>
      </c>
      <c r="C270" s="26" t="s">
        <v>222</v>
      </c>
    </row>
    <row r="271" spans="1:3" x14ac:dyDescent="0.3">
      <c r="A271" s="26">
        <v>147215</v>
      </c>
      <c r="B271" s="26" t="s">
        <v>152</v>
      </c>
      <c r="C271" s="26" t="s">
        <v>223</v>
      </c>
    </row>
    <row r="272" spans="1:3" x14ac:dyDescent="0.3">
      <c r="A272" s="26">
        <v>147220</v>
      </c>
      <c r="B272" s="26" t="s">
        <v>152</v>
      </c>
      <c r="C272" s="26" t="s">
        <v>224</v>
      </c>
    </row>
    <row r="273" spans="1:3" x14ac:dyDescent="0.3">
      <c r="A273" s="26">
        <v>147225</v>
      </c>
      <c r="B273" s="26" t="s">
        <v>152</v>
      </c>
      <c r="C273" s="26" t="s">
        <v>225</v>
      </c>
    </row>
    <row r="274" spans="1:3" x14ac:dyDescent="0.3">
      <c r="A274" s="26">
        <v>147230</v>
      </c>
      <c r="B274" s="26" t="s">
        <v>152</v>
      </c>
      <c r="C274" s="26" t="s">
        <v>226</v>
      </c>
    </row>
    <row r="275" spans="1:3" x14ac:dyDescent="0.3">
      <c r="A275" s="26">
        <v>147235</v>
      </c>
      <c r="B275" s="26" t="s">
        <v>152</v>
      </c>
      <c r="C275" s="26" t="s">
        <v>227</v>
      </c>
    </row>
    <row r="276" spans="1:3" x14ac:dyDescent="0.3">
      <c r="A276" s="26">
        <v>147240</v>
      </c>
      <c r="B276" s="26" t="s">
        <v>152</v>
      </c>
      <c r="C276" s="26" t="s">
        <v>228</v>
      </c>
    </row>
    <row r="277" spans="1:3" x14ac:dyDescent="0.3">
      <c r="A277" s="26">
        <v>147245</v>
      </c>
      <c r="B277" s="26" t="s">
        <v>152</v>
      </c>
      <c r="C277" s="26" t="s">
        <v>229</v>
      </c>
    </row>
    <row r="278" spans="1:3" x14ac:dyDescent="0.3">
      <c r="A278" s="26">
        <v>147250</v>
      </c>
      <c r="B278" s="26" t="s">
        <v>152</v>
      </c>
      <c r="C278" s="26" t="s">
        <v>230</v>
      </c>
    </row>
    <row r="279" spans="1:3" x14ac:dyDescent="0.3">
      <c r="A279" s="26">
        <v>147300</v>
      </c>
      <c r="B279" s="26" t="s">
        <v>152</v>
      </c>
      <c r="C279" s="26" t="s">
        <v>231</v>
      </c>
    </row>
    <row r="280" spans="1:3" x14ac:dyDescent="0.3">
      <c r="A280" s="26">
        <v>147305</v>
      </c>
      <c r="B280" s="26" t="s">
        <v>152</v>
      </c>
      <c r="C280" s="26" t="s">
        <v>232</v>
      </c>
    </row>
    <row r="281" spans="1:3" x14ac:dyDescent="0.3">
      <c r="A281" s="26">
        <v>147310</v>
      </c>
      <c r="B281" s="26" t="s">
        <v>152</v>
      </c>
      <c r="C281" s="26" t="s">
        <v>233</v>
      </c>
    </row>
    <row r="282" spans="1:3" x14ac:dyDescent="0.3">
      <c r="A282" s="26">
        <v>147315</v>
      </c>
      <c r="B282" s="26" t="s">
        <v>152</v>
      </c>
      <c r="C282" s="26" t="s">
        <v>234</v>
      </c>
    </row>
    <row r="283" spans="1:3" x14ac:dyDescent="0.3">
      <c r="A283" s="26">
        <v>147320</v>
      </c>
      <c r="B283" s="26" t="s">
        <v>152</v>
      </c>
      <c r="C283" s="26" t="s">
        <v>235</v>
      </c>
    </row>
    <row r="284" spans="1:3" x14ac:dyDescent="0.3">
      <c r="A284" s="26">
        <v>147325</v>
      </c>
      <c r="B284" s="26" t="s">
        <v>152</v>
      </c>
      <c r="C284" s="26" t="s">
        <v>236</v>
      </c>
    </row>
    <row r="285" spans="1:3" x14ac:dyDescent="0.3">
      <c r="A285" s="26">
        <v>147330</v>
      </c>
      <c r="B285" s="26" t="s">
        <v>152</v>
      </c>
      <c r="C285" s="26" t="s">
        <v>237</v>
      </c>
    </row>
    <row r="286" spans="1:3" x14ac:dyDescent="0.3">
      <c r="A286" s="26">
        <v>147395</v>
      </c>
      <c r="B286" s="26" t="s">
        <v>152</v>
      </c>
      <c r="C286" s="26" t="s">
        <v>238</v>
      </c>
    </row>
    <row r="287" spans="1:3" x14ac:dyDescent="0.3">
      <c r="A287" s="26">
        <v>147399</v>
      </c>
      <c r="B287" s="26" t="s">
        <v>152</v>
      </c>
      <c r="C287" s="26" t="s">
        <v>239</v>
      </c>
    </row>
    <row r="288" spans="1:3" x14ac:dyDescent="0.3">
      <c r="A288" s="26">
        <v>147400</v>
      </c>
      <c r="B288" s="26" t="s">
        <v>152</v>
      </c>
      <c r="C288" s="26" t="s">
        <v>240</v>
      </c>
    </row>
    <row r="289" spans="1:3" x14ac:dyDescent="0.3">
      <c r="A289" s="26">
        <v>147405</v>
      </c>
      <c r="B289" s="26" t="s">
        <v>152</v>
      </c>
      <c r="C289" s="26" t="s">
        <v>156</v>
      </c>
    </row>
    <row r="290" spans="1:3" x14ac:dyDescent="0.3">
      <c r="A290" s="26">
        <v>147410</v>
      </c>
      <c r="B290" s="26" t="s">
        <v>152</v>
      </c>
      <c r="C290" s="26" t="s">
        <v>157</v>
      </c>
    </row>
    <row r="291" spans="1:3" x14ac:dyDescent="0.3">
      <c r="A291" s="26">
        <v>147415</v>
      </c>
      <c r="B291" s="26" t="s">
        <v>152</v>
      </c>
      <c r="C291" s="26" t="s">
        <v>158</v>
      </c>
    </row>
    <row r="292" spans="1:3" x14ac:dyDescent="0.3">
      <c r="A292" s="26">
        <v>147420</v>
      </c>
      <c r="B292" s="26" t="s">
        <v>152</v>
      </c>
      <c r="C292" s="26" t="s">
        <v>159</v>
      </c>
    </row>
    <row r="293" spans="1:3" x14ac:dyDescent="0.3">
      <c r="A293" s="26">
        <v>147425</v>
      </c>
      <c r="B293" s="26" t="s">
        <v>152</v>
      </c>
      <c r="C293" s="26" t="s">
        <v>160</v>
      </c>
    </row>
    <row r="294" spans="1:3" x14ac:dyDescent="0.3">
      <c r="A294" s="26">
        <v>147500</v>
      </c>
      <c r="B294" s="26" t="s">
        <v>152</v>
      </c>
      <c r="C294" s="26" t="s">
        <v>241</v>
      </c>
    </row>
    <row r="295" spans="1:3" x14ac:dyDescent="0.3">
      <c r="A295" s="26">
        <v>147505</v>
      </c>
      <c r="B295" s="26" t="s">
        <v>152</v>
      </c>
      <c r="C295" s="26" t="s">
        <v>156</v>
      </c>
    </row>
    <row r="296" spans="1:3" x14ac:dyDescent="0.3">
      <c r="A296" s="26">
        <v>147510</v>
      </c>
      <c r="B296" s="26" t="s">
        <v>152</v>
      </c>
      <c r="C296" s="26" t="s">
        <v>157</v>
      </c>
    </row>
    <row r="297" spans="1:3" x14ac:dyDescent="0.3">
      <c r="A297" s="26">
        <v>147515</v>
      </c>
      <c r="B297" s="26" t="s">
        <v>152</v>
      </c>
      <c r="C297" s="26" t="s">
        <v>158</v>
      </c>
    </row>
    <row r="298" spans="1:3" x14ac:dyDescent="0.3">
      <c r="A298" s="26">
        <v>147520</v>
      </c>
      <c r="B298" s="26" t="s">
        <v>152</v>
      </c>
      <c r="C298" s="26" t="s">
        <v>159</v>
      </c>
    </row>
    <row r="299" spans="1:3" x14ac:dyDescent="0.3">
      <c r="A299" s="26">
        <v>147525</v>
      </c>
      <c r="B299" s="26" t="s">
        <v>152</v>
      </c>
      <c r="C299" s="26" t="s">
        <v>160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9C6E5F-E7F2-487E-8079-D2FD1AECDF07}">
  <dimension ref="A2:K8"/>
  <sheetViews>
    <sheetView zoomScale="85" zoomScaleNormal="85" workbookViewId="0"/>
  </sheetViews>
  <sheetFormatPr baseColWidth="10" defaultColWidth="11.5703125" defaultRowHeight="26.25" x14ac:dyDescent="0.4"/>
  <cols>
    <col min="1" max="1" width="17.85546875" style="2" bestFit="1" customWidth="1"/>
    <col min="2" max="3" width="4.85546875" style="2" customWidth="1"/>
    <col min="4" max="4" width="11.5703125" style="2"/>
    <col min="5" max="5" width="25" style="2" bestFit="1" customWidth="1"/>
    <col min="6" max="7" width="11.5703125" style="2"/>
    <col min="8" max="8" width="31.7109375" style="2" bestFit="1" customWidth="1"/>
    <col min="9" max="9" width="11.5703125" style="2"/>
    <col min="10" max="10" width="13.5703125" style="2" bestFit="1" customWidth="1"/>
    <col min="11" max="11" width="19.85546875" style="2" bestFit="1" customWidth="1"/>
    <col min="12" max="16384" width="11.5703125" style="2"/>
  </cols>
  <sheetData>
    <row r="2" spans="1:11" x14ac:dyDescent="0.4">
      <c r="A2" s="3" t="s">
        <v>5</v>
      </c>
      <c r="E2" s="3" t="s">
        <v>102</v>
      </c>
      <c r="F2" s="3" t="s">
        <v>4</v>
      </c>
      <c r="H2" s="3" t="s">
        <v>148</v>
      </c>
      <c r="J2" s="3" t="s">
        <v>243</v>
      </c>
      <c r="K2" s="3"/>
    </row>
    <row r="3" spans="1:11" x14ac:dyDescent="0.4">
      <c r="A3" s="2" t="s">
        <v>3</v>
      </c>
      <c r="D3" s="65">
        <v>1</v>
      </c>
      <c r="E3" s="65" t="s">
        <v>53</v>
      </c>
      <c r="F3" s="65">
        <v>1</v>
      </c>
      <c r="H3" s="2" t="s">
        <v>133</v>
      </c>
      <c r="J3" s="2" t="s">
        <v>244</v>
      </c>
      <c r="K3" s="83">
        <v>877803</v>
      </c>
    </row>
    <row r="4" spans="1:11" x14ac:dyDescent="0.4">
      <c r="A4" s="2" t="s">
        <v>4</v>
      </c>
      <c r="D4" s="65">
        <v>2</v>
      </c>
      <c r="E4" s="65" t="s">
        <v>54</v>
      </c>
      <c r="F4" s="65">
        <v>2</v>
      </c>
      <c r="H4" s="2" t="s">
        <v>134</v>
      </c>
    </row>
    <row r="5" spans="1:11" x14ac:dyDescent="0.4">
      <c r="D5" s="65">
        <v>3</v>
      </c>
      <c r="E5" s="65" t="s">
        <v>55</v>
      </c>
      <c r="F5" s="65">
        <v>3</v>
      </c>
    </row>
    <row r="6" spans="1:11" x14ac:dyDescent="0.4">
      <c r="D6" s="65">
        <v>4</v>
      </c>
      <c r="E6" s="65" t="s">
        <v>56</v>
      </c>
      <c r="F6" s="65">
        <v>4</v>
      </c>
    </row>
    <row r="7" spans="1:11" x14ac:dyDescent="0.4">
      <c r="D7" s="65">
        <v>5</v>
      </c>
      <c r="E7" s="65" t="s">
        <v>57</v>
      </c>
      <c r="F7" s="65">
        <v>5</v>
      </c>
    </row>
    <row r="8" spans="1:11" x14ac:dyDescent="0.4">
      <c r="E8" s="65" t="s">
        <v>98</v>
      </c>
      <c r="F8" s="65">
        <v>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B1D09-42C8-4A74-923D-9E1D1675ACD2}">
  <sheetPr>
    <pageSetUpPr fitToPage="1"/>
  </sheetPr>
  <dimension ref="A2:I46"/>
  <sheetViews>
    <sheetView showGridLines="0" zoomScale="85" zoomScaleNormal="85" workbookViewId="0">
      <selection activeCell="F34" sqref="F34"/>
    </sheetView>
  </sheetViews>
  <sheetFormatPr baseColWidth="10" defaultColWidth="11.42578125" defaultRowHeight="16.5" x14ac:dyDescent="0.3"/>
  <cols>
    <col min="1" max="1" width="15.7109375" style="26" bestFit="1" customWidth="1"/>
    <col min="2" max="2" width="19.7109375" style="26" bestFit="1" customWidth="1"/>
    <col min="3" max="3" width="17.85546875" style="26" bestFit="1" customWidth="1"/>
    <col min="4" max="4" width="18.140625" style="26" bestFit="1" customWidth="1"/>
    <col min="5" max="5" width="21.140625" style="26" bestFit="1" customWidth="1"/>
    <col min="6" max="6" width="12" style="26" bestFit="1" customWidth="1"/>
    <col min="7" max="7" width="19" style="26" bestFit="1" customWidth="1"/>
    <col min="8" max="8" width="17.5703125" style="26" bestFit="1" customWidth="1"/>
    <col min="9" max="9" width="19.28515625" style="26" bestFit="1" customWidth="1"/>
    <col min="10" max="16384" width="11.42578125" style="26"/>
  </cols>
  <sheetData>
    <row r="2" spans="1:9" ht="33.75" x14ac:dyDescent="0.3">
      <c r="A2" s="155" t="s">
        <v>100</v>
      </c>
      <c r="B2" s="155"/>
      <c r="C2" s="155"/>
      <c r="D2" s="155"/>
      <c r="E2" s="155"/>
      <c r="F2" s="155"/>
      <c r="G2" s="155"/>
      <c r="H2" s="155"/>
      <c r="I2" s="155"/>
    </row>
    <row r="4" spans="1:9" ht="49.5" x14ac:dyDescent="0.3">
      <c r="A4" s="27" t="s">
        <v>49</v>
      </c>
      <c r="B4" s="28" t="s">
        <v>90</v>
      </c>
      <c r="C4" s="84" t="s">
        <v>91</v>
      </c>
      <c r="D4" s="79" t="s">
        <v>92</v>
      </c>
      <c r="E4" s="84" t="s">
        <v>93</v>
      </c>
      <c r="F4" s="27" t="s">
        <v>94</v>
      </c>
      <c r="G4" s="84" t="s">
        <v>95</v>
      </c>
      <c r="H4" s="27" t="s">
        <v>96</v>
      </c>
      <c r="I4" s="84" t="s">
        <v>97</v>
      </c>
    </row>
    <row r="5" spans="1:9" ht="21" x14ac:dyDescent="0.35">
      <c r="A5" s="35" t="s">
        <v>53</v>
      </c>
      <c r="B5" s="31">
        <v>6.7000000000000002E-3</v>
      </c>
      <c r="C5" s="31">
        <v>9.4999999999999998E-3</v>
      </c>
      <c r="D5" s="78">
        <v>5.0000000000000001E-3</v>
      </c>
      <c r="E5" s="31">
        <v>2.29E-2</v>
      </c>
      <c r="F5" s="31">
        <v>5.7999999999999996E-3</v>
      </c>
      <c r="G5" s="31">
        <v>6.7000000000000002E-3</v>
      </c>
      <c r="H5" s="31">
        <v>4.0000000000000001E-3</v>
      </c>
      <c r="I5" s="31">
        <v>1.1599999999999999E-2</v>
      </c>
    </row>
    <row r="6" spans="1:9" ht="21" x14ac:dyDescent="0.35">
      <c r="A6" s="35" t="s">
        <v>54</v>
      </c>
      <c r="B6" s="31">
        <v>1.9900000000000001E-2</v>
      </c>
      <c r="C6" s="31">
        <v>2.1600000000000001E-2</v>
      </c>
      <c r="D6" s="78">
        <v>6.0000000000000001E-3</v>
      </c>
      <c r="E6" s="31">
        <v>2.5399999999999999E-2</v>
      </c>
      <c r="F6" s="31">
        <v>2.7400000000000001E-2</v>
      </c>
      <c r="G6" s="31">
        <v>1.9900000000000001E-2</v>
      </c>
      <c r="H6" s="31">
        <v>2.1700000000000001E-2</v>
      </c>
      <c r="I6" s="31">
        <v>2.0899999999999998E-2</v>
      </c>
    </row>
    <row r="7" spans="1:9" ht="21" x14ac:dyDescent="0.35">
      <c r="A7" s="35" t="s">
        <v>55</v>
      </c>
      <c r="B7" s="31">
        <v>4.6199999999999998E-2</v>
      </c>
      <c r="C7" s="31">
        <v>0.1061</v>
      </c>
      <c r="D7" s="78">
        <v>4.41E-2</v>
      </c>
      <c r="E7" s="31">
        <v>3.3700000000000001E-2</v>
      </c>
      <c r="F7" s="31">
        <v>6.7799999999999999E-2</v>
      </c>
      <c r="G7" s="31">
        <v>4.6199999999999998E-2</v>
      </c>
      <c r="H7" s="31">
        <v>4.0599999999999997E-2</v>
      </c>
      <c r="I7" s="31">
        <v>4.07E-2</v>
      </c>
    </row>
    <row r="8" spans="1:9" ht="21" x14ac:dyDescent="0.35">
      <c r="A8" s="35" t="s">
        <v>56</v>
      </c>
      <c r="B8" s="31">
        <v>6.2400000000000004E-2</v>
      </c>
      <c r="C8" s="31">
        <v>0.25259999999999999</v>
      </c>
      <c r="D8" s="78">
        <v>4.48E-2</v>
      </c>
      <c r="E8" s="31">
        <v>4.1200000000000001E-2</v>
      </c>
      <c r="F8" s="31">
        <v>0.1195</v>
      </c>
      <c r="G8" s="31">
        <v>6.2399999999999997E-2</v>
      </c>
      <c r="H8" s="31">
        <v>0.1027</v>
      </c>
      <c r="I8" s="31">
        <v>7.3700000000000002E-2</v>
      </c>
    </row>
    <row r="9" spans="1:9" ht="21" x14ac:dyDescent="0.35">
      <c r="A9" s="35" t="s">
        <v>57</v>
      </c>
      <c r="B9" s="31">
        <v>0.25659999999999999</v>
      </c>
      <c r="C9" s="31">
        <v>0.38109999999999999</v>
      </c>
      <c r="D9" s="78">
        <v>0.2273</v>
      </c>
      <c r="E9" s="31">
        <v>0.3281</v>
      </c>
      <c r="F9" s="31">
        <v>0.27089999999999997</v>
      </c>
      <c r="G9" s="31">
        <v>0.25659999999999999</v>
      </c>
      <c r="H9" s="31">
        <v>0.2263</v>
      </c>
      <c r="I9" s="31">
        <v>0.20130000000000001</v>
      </c>
    </row>
    <row r="10" spans="1:9" ht="21" x14ac:dyDescent="0.35">
      <c r="A10" s="29" t="s">
        <v>98</v>
      </c>
      <c r="B10" s="32">
        <v>1</v>
      </c>
      <c r="C10" s="32">
        <v>1</v>
      </c>
      <c r="D10" s="110">
        <v>1</v>
      </c>
      <c r="E10" s="32">
        <v>1</v>
      </c>
      <c r="F10" s="32">
        <v>1</v>
      </c>
      <c r="G10" s="32">
        <v>1</v>
      </c>
      <c r="H10" s="32">
        <v>1</v>
      </c>
      <c r="I10" s="32">
        <v>1</v>
      </c>
    </row>
    <row r="14" spans="1:9" ht="33.75" x14ac:dyDescent="0.3">
      <c r="A14" s="156" t="s">
        <v>101</v>
      </c>
      <c r="B14" s="156"/>
      <c r="C14" s="156"/>
      <c r="D14" s="156"/>
      <c r="E14" s="156"/>
      <c r="F14" s="156"/>
      <c r="G14" s="156"/>
      <c r="H14" s="156"/>
      <c r="I14" s="156"/>
    </row>
    <row r="16" spans="1:9" ht="49.5" x14ac:dyDescent="0.3">
      <c r="A16" s="30" t="s">
        <v>49</v>
      </c>
      <c r="B16" s="30" t="s">
        <v>90</v>
      </c>
      <c r="C16" s="30" t="s">
        <v>91</v>
      </c>
      <c r="D16" s="79" t="s">
        <v>92</v>
      </c>
      <c r="E16" s="30" t="s">
        <v>93</v>
      </c>
      <c r="F16" s="30" t="s">
        <v>94</v>
      </c>
      <c r="G16" s="30" t="s">
        <v>95</v>
      </c>
      <c r="H16" s="30" t="s">
        <v>96</v>
      </c>
      <c r="I16" s="30" t="s">
        <v>97</v>
      </c>
    </row>
    <row r="17" spans="1:9" ht="21" x14ac:dyDescent="0.35">
      <c r="A17" s="35" t="s">
        <v>53</v>
      </c>
      <c r="B17" s="31">
        <v>3.2000000000000002E-3</v>
      </c>
      <c r="C17" s="31">
        <v>1.72E-2</v>
      </c>
      <c r="D17" s="78">
        <v>1.4999999999999999E-2</v>
      </c>
      <c r="E17" s="31">
        <v>4.0300000000000002E-2</v>
      </c>
      <c r="F17" s="31">
        <v>1.95E-2</v>
      </c>
      <c r="G17" s="33"/>
      <c r="H17" s="31">
        <v>1.8599999999999998E-2</v>
      </c>
      <c r="I17" s="31">
        <v>3.5400000000000001E-2</v>
      </c>
    </row>
    <row r="18" spans="1:9" ht="21" x14ac:dyDescent="0.35">
      <c r="A18" s="35" t="s">
        <v>54</v>
      </c>
      <c r="B18" s="31">
        <v>1.5599999999999999E-2</v>
      </c>
      <c r="C18" s="31">
        <v>0.16</v>
      </c>
      <c r="D18" s="78">
        <v>5.9499999999999997E-2</v>
      </c>
      <c r="E18" s="31">
        <v>8.43E-2</v>
      </c>
      <c r="F18" s="31">
        <v>0.10879999999999999</v>
      </c>
      <c r="G18" s="33"/>
      <c r="H18" s="31">
        <v>7.8899999999999998E-2</v>
      </c>
      <c r="I18" s="31">
        <v>8.1900000000000001E-2</v>
      </c>
    </row>
    <row r="19" spans="1:9" ht="21" x14ac:dyDescent="0.35">
      <c r="A19" s="35" t="s">
        <v>55</v>
      </c>
      <c r="B19" s="31">
        <v>2.9399999999999999E-2</v>
      </c>
      <c r="C19" s="31">
        <v>0.26569999999999999</v>
      </c>
      <c r="D19" s="78">
        <v>0.13819999999999999</v>
      </c>
      <c r="E19" s="31">
        <v>9.5899999999999999E-2</v>
      </c>
      <c r="F19" s="31">
        <v>0.23130000000000001</v>
      </c>
      <c r="G19" s="33"/>
      <c r="H19" s="31">
        <v>0.2029</v>
      </c>
      <c r="I19" s="31">
        <v>0.16500000000000001</v>
      </c>
    </row>
    <row r="20" spans="1:9" ht="21" x14ac:dyDescent="0.35">
      <c r="A20" s="35" t="s">
        <v>56</v>
      </c>
      <c r="B20" s="31">
        <v>9.8100000000000007E-2</v>
      </c>
      <c r="C20" s="31">
        <v>0.35820000000000002</v>
      </c>
      <c r="D20" s="78">
        <v>0.32769999999999999</v>
      </c>
      <c r="E20" s="31">
        <v>0.28120000000000001</v>
      </c>
      <c r="F20" s="31">
        <v>0.3589</v>
      </c>
      <c r="G20" s="33"/>
      <c r="H20" s="31">
        <v>0.4052</v>
      </c>
      <c r="I20" s="31">
        <v>0.36299999999999999</v>
      </c>
    </row>
    <row r="21" spans="1:9" ht="21" x14ac:dyDescent="0.35">
      <c r="A21" s="35" t="s">
        <v>57</v>
      </c>
      <c r="B21" s="31">
        <v>0.41920000000000002</v>
      </c>
      <c r="C21" s="31">
        <v>0.46460000000000001</v>
      </c>
      <c r="D21" s="78">
        <v>0.41710000000000003</v>
      </c>
      <c r="E21" s="31">
        <v>0.39860000000000001</v>
      </c>
      <c r="F21" s="31">
        <v>0.50139999999999996</v>
      </c>
      <c r="G21" s="33"/>
      <c r="H21" s="31">
        <v>0.4451</v>
      </c>
      <c r="I21" s="31">
        <v>0.42270000000000002</v>
      </c>
    </row>
    <row r="22" spans="1:9" ht="21" x14ac:dyDescent="0.35">
      <c r="A22" s="29" t="s">
        <v>98</v>
      </c>
      <c r="B22" s="32">
        <v>1</v>
      </c>
      <c r="C22" s="32">
        <v>1</v>
      </c>
      <c r="D22" s="110">
        <v>1</v>
      </c>
      <c r="E22" s="32">
        <v>1</v>
      </c>
      <c r="F22" s="32">
        <v>1</v>
      </c>
      <c r="G22" s="34"/>
      <c r="H22" s="32">
        <v>1</v>
      </c>
      <c r="I22" s="32">
        <v>1</v>
      </c>
    </row>
    <row r="26" spans="1:9" ht="33.75" x14ac:dyDescent="0.3">
      <c r="A26" s="156" t="s">
        <v>284</v>
      </c>
      <c r="B26" s="156"/>
      <c r="C26" s="156"/>
      <c r="D26" s="156"/>
      <c r="E26" s="156"/>
      <c r="F26" s="156"/>
      <c r="G26" s="156"/>
      <c r="H26" s="156"/>
      <c r="I26" s="156"/>
    </row>
    <row r="28" spans="1:9" ht="49.5" x14ac:dyDescent="0.3">
      <c r="A28" s="30" t="s">
        <v>49</v>
      </c>
      <c r="B28" s="30" t="s">
        <v>90</v>
      </c>
      <c r="C28" s="30" t="s">
        <v>91</v>
      </c>
      <c r="D28" s="30" t="s">
        <v>92</v>
      </c>
      <c r="E28" s="30" t="s">
        <v>93</v>
      </c>
      <c r="F28" s="30" t="s">
        <v>94</v>
      </c>
      <c r="G28" s="30" t="s">
        <v>95</v>
      </c>
      <c r="H28" s="30" t="s">
        <v>96</v>
      </c>
      <c r="I28" s="30" t="s">
        <v>97</v>
      </c>
    </row>
    <row r="29" spans="1:9" ht="21" x14ac:dyDescent="0.35">
      <c r="A29" s="35" t="s">
        <v>53</v>
      </c>
      <c r="B29" s="31">
        <v>1.83E-2</v>
      </c>
      <c r="C29" s="31"/>
      <c r="D29" s="31">
        <v>1.11E-2</v>
      </c>
      <c r="E29" s="31">
        <v>4.19E-2</v>
      </c>
      <c r="F29" s="31">
        <v>1.7299999999999999E-2</v>
      </c>
      <c r="G29" s="108">
        <v>3.9E-2</v>
      </c>
      <c r="H29" s="31">
        <v>1.5100000000000001E-2</v>
      </c>
      <c r="I29" s="31">
        <v>2.1100000000000001E-2</v>
      </c>
    </row>
    <row r="30" spans="1:9" ht="21" x14ac:dyDescent="0.35">
      <c r="A30" s="35" t="s">
        <v>54</v>
      </c>
      <c r="B30" s="31">
        <v>3.5299999999999998E-2</v>
      </c>
      <c r="C30" s="31"/>
      <c r="D30" s="31">
        <v>4.99E-2</v>
      </c>
      <c r="E30" s="31">
        <v>0.13039999999999999</v>
      </c>
      <c r="F30" s="31">
        <v>6.08E-2</v>
      </c>
      <c r="G30" s="108">
        <v>0.13650000000000001</v>
      </c>
      <c r="H30" s="31">
        <v>4.4200000000000003E-2</v>
      </c>
      <c r="I30" s="31">
        <v>7.0599999999999996E-2</v>
      </c>
    </row>
    <row r="31" spans="1:9" ht="21" x14ac:dyDescent="0.35">
      <c r="A31" s="35" t="s">
        <v>55</v>
      </c>
      <c r="B31" s="31">
        <v>0.1258</v>
      </c>
      <c r="C31" s="31"/>
      <c r="D31" s="31">
        <v>0.16589999999999999</v>
      </c>
      <c r="E31" s="31">
        <v>0.25640000000000002</v>
      </c>
      <c r="F31" s="31">
        <v>0.1958</v>
      </c>
      <c r="G31" s="108">
        <v>0.187</v>
      </c>
      <c r="H31" s="31">
        <v>0.17649999999999999</v>
      </c>
      <c r="I31" s="31">
        <v>0.2344</v>
      </c>
    </row>
    <row r="32" spans="1:9" ht="21" x14ac:dyDescent="0.35">
      <c r="A32" s="35" t="s">
        <v>56</v>
      </c>
      <c r="B32" s="31">
        <v>0.19189999999999999</v>
      </c>
      <c r="C32" s="31"/>
      <c r="D32" s="31">
        <v>0.4143</v>
      </c>
      <c r="E32" s="31">
        <v>0.51</v>
      </c>
      <c r="F32" s="31">
        <v>0.3604</v>
      </c>
      <c r="G32" s="108">
        <v>0.39850000000000002</v>
      </c>
      <c r="H32" s="31">
        <v>0.2787</v>
      </c>
      <c r="I32" s="31">
        <v>0.39329999999999998</v>
      </c>
    </row>
    <row r="33" spans="1:9" ht="21" x14ac:dyDescent="0.35">
      <c r="A33" s="35" t="s">
        <v>57</v>
      </c>
      <c r="B33" s="31">
        <v>0.44640000000000002</v>
      </c>
      <c r="C33" s="31"/>
      <c r="D33" s="31">
        <v>0.52810000000000001</v>
      </c>
      <c r="E33" s="31">
        <v>0.60819999999999996</v>
      </c>
      <c r="F33" s="31">
        <v>0.51849999999999996</v>
      </c>
      <c r="G33" s="108">
        <v>0.61</v>
      </c>
      <c r="H33" s="31">
        <v>0.60499999999999998</v>
      </c>
      <c r="I33" s="31">
        <v>0.60270000000000001</v>
      </c>
    </row>
    <row r="34" spans="1:9" ht="21" x14ac:dyDescent="0.35">
      <c r="A34" s="29" t="s">
        <v>98</v>
      </c>
      <c r="B34" s="32">
        <v>1</v>
      </c>
      <c r="C34" s="32"/>
      <c r="D34" s="32">
        <v>1</v>
      </c>
      <c r="E34" s="32">
        <v>1</v>
      </c>
      <c r="F34" s="32">
        <v>1</v>
      </c>
      <c r="G34" s="109">
        <v>1</v>
      </c>
      <c r="H34" s="32">
        <v>1</v>
      </c>
      <c r="I34" s="32">
        <v>1</v>
      </c>
    </row>
    <row r="38" spans="1:9" ht="33.75" x14ac:dyDescent="0.3">
      <c r="A38" s="156" t="s">
        <v>285</v>
      </c>
      <c r="B38" s="156"/>
      <c r="C38" s="156"/>
      <c r="D38" s="156"/>
      <c r="E38" s="156"/>
      <c r="F38" s="156"/>
      <c r="G38" s="156"/>
      <c r="H38" s="156"/>
      <c r="I38" s="156"/>
    </row>
    <row r="40" spans="1:9" ht="49.5" x14ac:dyDescent="0.3">
      <c r="A40" s="30" t="s">
        <v>49</v>
      </c>
      <c r="B40" s="30" t="s">
        <v>90</v>
      </c>
      <c r="C40" s="30" t="s">
        <v>91</v>
      </c>
      <c r="D40" s="30" t="s">
        <v>92</v>
      </c>
      <c r="E40" s="30" t="s">
        <v>93</v>
      </c>
      <c r="F40" s="30" t="s">
        <v>94</v>
      </c>
      <c r="G40" s="30" t="s">
        <v>95</v>
      </c>
      <c r="H40" s="30" t="s">
        <v>96</v>
      </c>
      <c r="I40" s="30" t="s">
        <v>97</v>
      </c>
    </row>
    <row r="41" spans="1:9" ht="21" x14ac:dyDescent="0.35">
      <c r="A41" s="35" t="s">
        <v>53</v>
      </c>
      <c r="B41" s="31"/>
      <c r="C41" s="31"/>
      <c r="D41" s="31">
        <v>3.7000000000000002E-3</v>
      </c>
      <c r="E41" s="31"/>
      <c r="F41" s="31"/>
      <c r="G41" s="108"/>
      <c r="H41" s="31"/>
      <c r="I41" s="31"/>
    </row>
    <row r="42" spans="1:9" ht="21" x14ac:dyDescent="0.35">
      <c r="A42" s="35" t="s">
        <v>54</v>
      </c>
      <c r="B42" s="31"/>
      <c r="C42" s="31"/>
      <c r="D42" s="31">
        <v>6.2100000000000002E-2</v>
      </c>
      <c r="E42" s="31"/>
      <c r="F42" s="31"/>
      <c r="G42" s="108"/>
      <c r="H42" s="31"/>
      <c r="I42" s="31"/>
    </row>
    <row r="43" spans="1:9" ht="21" x14ac:dyDescent="0.35">
      <c r="A43" s="35" t="s">
        <v>55</v>
      </c>
      <c r="B43" s="31"/>
      <c r="C43" s="31"/>
      <c r="D43" s="31">
        <v>0.12429999999999999</v>
      </c>
      <c r="E43" s="31"/>
      <c r="F43" s="31"/>
      <c r="G43" s="108"/>
      <c r="H43" s="31"/>
      <c r="I43" s="31"/>
    </row>
    <row r="44" spans="1:9" ht="21" x14ac:dyDescent="0.35">
      <c r="A44" s="35" t="s">
        <v>56</v>
      </c>
      <c r="B44" s="31"/>
      <c r="C44" s="31"/>
      <c r="D44" s="31">
        <v>0.21049999999999999</v>
      </c>
      <c r="E44" s="31"/>
      <c r="F44" s="31"/>
      <c r="G44" s="108"/>
      <c r="H44" s="31"/>
      <c r="I44" s="31"/>
    </row>
    <row r="45" spans="1:9" ht="21" x14ac:dyDescent="0.35">
      <c r="A45" s="35" t="s">
        <v>57</v>
      </c>
      <c r="B45" s="31"/>
      <c r="C45" s="31"/>
      <c r="D45" s="31">
        <v>0.5897</v>
      </c>
      <c r="E45" s="31"/>
      <c r="F45" s="31"/>
      <c r="G45" s="108"/>
      <c r="H45" s="31"/>
      <c r="I45" s="31"/>
    </row>
    <row r="46" spans="1:9" ht="21" x14ac:dyDescent="0.35">
      <c r="A46" s="29" t="s">
        <v>98</v>
      </c>
      <c r="B46" s="32"/>
      <c r="C46" s="32"/>
      <c r="D46" s="32">
        <v>1</v>
      </c>
      <c r="E46" s="32"/>
      <c r="F46" s="32"/>
      <c r="G46" s="109"/>
      <c r="H46" s="32"/>
      <c r="I46" s="32"/>
    </row>
  </sheetData>
  <mergeCells count="4">
    <mergeCell ref="A2:I2"/>
    <mergeCell ref="A14:I14"/>
    <mergeCell ref="A26:I26"/>
    <mergeCell ref="A38:I38"/>
  </mergeCells>
  <pageMargins left="0.70866141732283472" right="0.70866141732283472" top="0.74803149606299213" bottom="0.74803149606299213" header="0.31496062992125984" footer="0.31496062992125984"/>
  <pageSetup paperSize="122" scale="76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CB0FFC-C2A8-4D57-A639-3695E701A9CC}">
  <sheetPr>
    <tabColor rgb="FF0000FF"/>
  </sheetPr>
  <dimension ref="A1:L64"/>
  <sheetViews>
    <sheetView showGridLines="0" zoomScale="55" zoomScaleNormal="55" workbookViewId="0">
      <selection activeCell="C43" sqref="C43"/>
    </sheetView>
  </sheetViews>
  <sheetFormatPr baseColWidth="10" defaultColWidth="23.140625" defaultRowHeight="18" outlineLevelRow="1" x14ac:dyDescent="0.35"/>
  <cols>
    <col min="1" max="1" width="40.28515625" style="38" customWidth="1"/>
    <col min="2" max="6" width="23.140625" style="38"/>
    <col min="7" max="7" width="13.5703125" style="38" customWidth="1"/>
    <col min="8" max="8" width="1.42578125" style="38" customWidth="1"/>
    <col min="9" max="9" width="13.5703125" style="38" customWidth="1"/>
    <col min="10" max="16384" width="23.140625" style="38"/>
  </cols>
  <sheetData>
    <row r="1" spans="1:12" ht="28.5" thickBot="1" x14ac:dyDescent="0.5">
      <c r="A1" s="157" t="s">
        <v>105</v>
      </c>
      <c r="B1" s="157"/>
      <c r="C1" s="157"/>
      <c r="D1" s="157"/>
      <c r="E1" s="157"/>
      <c r="F1" s="157"/>
      <c r="J1" s="105" t="s">
        <v>277</v>
      </c>
      <c r="K1" s="105"/>
      <c r="L1" s="105"/>
    </row>
    <row r="2" spans="1:12" ht="18.75" thickBot="1" x14ac:dyDescent="0.4">
      <c r="J2" s="97" t="s">
        <v>261</v>
      </c>
      <c r="K2" s="98" t="s">
        <v>262</v>
      </c>
      <c r="L2" s="98" t="s">
        <v>253</v>
      </c>
    </row>
    <row r="3" spans="1:12" ht="36.75" thickBot="1" x14ac:dyDescent="0.4">
      <c r="A3" s="39" t="s">
        <v>106</v>
      </c>
      <c r="B3" s="40" t="s">
        <v>107</v>
      </c>
      <c r="C3" s="40" t="s">
        <v>108</v>
      </c>
      <c r="D3" s="40" t="s">
        <v>109</v>
      </c>
      <c r="E3" s="40" t="s">
        <v>108</v>
      </c>
      <c r="F3" s="40" t="s">
        <v>109</v>
      </c>
      <c r="I3" s="38">
        <v>1</v>
      </c>
      <c r="J3" s="99" t="s">
        <v>263</v>
      </c>
      <c r="K3" s="100" t="s">
        <v>264</v>
      </c>
      <c r="L3" s="101">
        <v>0.75</v>
      </c>
    </row>
    <row r="4" spans="1:12" ht="18.75" thickBot="1" x14ac:dyDescent="0.4">
      <c r="A4" s="41" t="s">
        <v>110</v>
      </c>
      <c r="B4" s="42">
        <v>0.6</v>
      </c>
      <c r="C4" s="43">
        <v>210</v>
      </c>
      <c r="D4" s="42">
        <v>0.7</v>
      </c>
      <c r="E4" s="43">
        <v>420</v>
      </c>
      <c r="F4" s="42">
        <v>1</v>
      </c>
      <c r="G4" s="38" t="s">
        <v>111</v>
      </c>
      <c r="I4" s="38">
        <v>2</v>
      </c>
      <c r="J4" s="99" t="s">
        <v>265</v>
      </c>
      <c r="K4" s="102" t="s">
        <v>115</v>
      </c>
      <c r="L4" s="101">
        <v>0.4</v>
      </c>
    </row>
    <row r="5" spans="1:12" ht="18.75" thickBot="1" x14ac:dyDescent="0.4">
      <c r="A5" s="44" t="s">
        <v>112</v>
      </c>
      <c r="B5" s="45" t="s">
        <v>113</v>
      </c>
      <c r="C5" s="45" t="s">
        <v>114</v>
      </c>
      <c r="D5" s="45" t="s">
        <v>114</v>
      </c>
      <c r="E5" s="45" t="s">
        <v>114</v>
      </c>
      <c r="F5" s="45" t="s">
        <v>114</v>
      </c>
      <c r="I5" s="38">
        <v>3</v>
      </c>
      <c r="J5" s="99" t="s">
        <v>266</v>
      </c>
      <c r="K5" s="100" t="s">
        <v>267</v>
      </c>
      <c r="L5" s="101">
        <v>0.5</v>
      </c>
    </row>
    <row r="6" spans="1:12" ht="36.75" thickBot="1" x14ac:dyDescent="0.4">
      <c r="A6" s="41" t="s">
        <v>115</v>
      </c>
      <c r="B6" s="42">
        <v>0.4</v>
      </c>
      <c r="C6" s="43">
        <v>360</v>
      </c>
      <c r="D6" s="42">
        <v>0.7</v>
      </c>
      <c r="E6" s="43">
        <v>720</v>
      </c>
      <c r="F6" s="42">
        <v>1</v>
      </c>
      <c r="G6" s="38" t="s">
        <v>116</v>
      </c>
      <c r="I6" s="38">
        <v>4</v>
      </c>
      <c r="J6" s="99" t="s">
        <v>268</v>
      </c>
      <c r="K6" s="103" t="s">
        <v>269</v>
      </c>
      <c r="L6" s="104" t="s">
        <v>270</v>
      </c>
    </row>
    <row r="7" spans="1:12" ht="18.75" thickBot="1" x14ac:dyDescent="0.4">
      <c r="A7" s="46" t="s">
        <v>117</v>
      </c>
      <c r="B7" s="42">
        <v>0.35</v>
      </c>
      <c r="C7" s="45">
        <v>360</v>
      </c>
      <c r="D7" s="42">
        <v>0.7</v>
      </c>
      <c r="E7" s="45">
        <v>720</v>
      </c>
      <c r="F7" s="42">
        <v>1</v>
      </c>
      <c r="I7" s="38">
        <v>5</v>
      </c>
      <c r="J7" s="99" t="s">
        <v>271</v>
      </c>
      <c r="K7" s="100" t="s">
        <v>267</v>
      </c>
      <c r="L7" s="101">
        <v>0.5</v>
      </c>
    </row>
    <row r="8" spans="1:12" ht="36.75" thickBot="1" x14ac:dyDescent="0.4">
      <c r="A8" s="44" t="s">
        <v>118</v>
      </c>
      <c r="B8" s="42">
        <v>0.45</v>
      </c>
      <c r="C8" s="45">
        <v>270</v>
      </c>
      <c r="D8" s="42">
        <v>0.7</v>
      </c>
      <c r="E8" s="45">
        <v>540</v>
      </c>
      <c r="F8" s="42">
        <v>1</v>
      </c>
      <c r="I8" s="38">
        <v>6</v>
      </c>
      <c r="J8" s="99" t="s">
        <v>272</v>
      </c>
      <c r="K8" s="100" t="s">
        <v>267</v>
      </c>
      <c r="L8" s="101">
        <v>0.5</v>
      </c>
    </row>
    <row r="9" spans="1:12" ht="18.75" thickBot="1" x14ac:dyDescent="0.4">
      <c r="A9" s="44" t="s">
        <v>119</v>
      </c>
      <c r="B9" s="42">
        <v>0.5</v>
      </c>
      <c r="C9" s="45">
        <v>270</v>
      </c>
      <c r="D9" s="42">
        <v>0.7</v>
      </c>
      <c r="E9" s="45">
        <v>540</v>
      </c>
      <c r="F9" s="42">
        <v>1</v>
      </c>
      <c r="I9" s="38">
        <v>7</v>
      </c>
      <c r="J9" s="99" t="s">
        <v>273</v>
      </c>
      <c r="K9" s="103" t="s">
        <v>274</v>
      </c>
      <c r="L9" s="101">
        <v>0</v>
      </c>
    </row>
    <row r="10" spans="1:12" ht="18.75" thickBot="1" x14ac:dyDescent="0.4">
      <c r="A10" s="41" t="s">
        <v>120</v>
      </c>
      <c r="B10" s="42">
        <v>0.45</v>
      </c>
      <c r="C10" s="43">
        <v>360</v>
      </c>
      <c r="D10" s="42">
        <v>0.8</v>
      </c>
      <c r="E10" s="43">
        <v>720</v>
      </c>
      <c r="F10" s="42">
        <v>1</v>
      </c>
      <c r="G10" s="38" t="s">
        <v>121</v>
      </c>
      <c r="I10" s="38">
        <v>8</v>
      </c>
      <c r="J10" s="99" t="s">
        <v>275</v>
      </c>
      <c r="K10" s="103" t="s">
        <v>274</v>
      </c>
      <c r="L10" s="104" t="s">
        <v>270</v>
      </c>
    </row>
    <row r="11" spans="1:12" ht="18.75" thickBot="1" x14ac:dyDescent="0.4">
      <c r="A11" s="41" t="s">
        <v>122</v>
      </c>
      <c r="B11" s="47">
        <v>0.75</v>
      </c>
      <c r="C11" s="48">
        <v>30</v>
      </c>
      <c r="D11" s="42">
        <v>0.85</v>
      </c>
      <c r="E11" s="48">
        <v>90</v>
      </c>
      <c r="F11" s="42">
        <v>1</v>
      </c>
      <c r="G11" s="38" t="s">
        <v>123</v>
      </c>
      <c r="I11" s="38">
        <v>9</v>
      </c>
      <c r="J11" s="99" t="s">
        <v>276</v>
      </c>
      <c r="K11" s="100" t="s">
        <v>267</v>
      </c>
      <c r="L11" s="101">
        <v>0.5</v>
      </c>
    </row>
    <row r="13" spans="1:12" x14ac:dyDescent="0.35">
      <c r="J13" s="38" t="s">
        <v>278</v>
      </c>
      <c r="K13" s="106"/>
      <c r="L13" s="106"/>
    </row>
    <row r="14" spans="1:12" ht="18.75" thickBot="1" x14ac:dyDescent="0.4">
      <c r="J14" s="38" t="s">
        <v>279</v>
      </c>
    </row>
    <row r="15" spans="1:12" ht="78.75" customHeight="1" thickBot="1" x14ac:dyDescent="0.4">
      <c r="A15" s="49" t="s">
        <v>106</v>
      </c>
      <c r="B15" s="50" t="s">
        <v>107</v>
      </c>
      <c r="C15" s="50" t="s">
        <v>108</v>
      </c>
      <c r="D15" s="50" t="s">
        <v>109</v>
      </c>
      <c r="E15" s="50" t="s">
        <v>108</v>
      </c>
      <c r="F15" s="51" t="s">
        <v>109</v>
      </c>
    </row>
    <row r="16" spans="1:12" x14ac:dyDescent="0.35">
      <c r="A16" s="52" t="s">
        <v>124</v>
      </c>
      <c r="B16" s="53"/>
      <c r="C16" s="53"/>
      <c r="D16" s="53"/>
      <c r="E16" s="53"/>
      <c r="F16" s="54"/>
    </row>
    <row r="17" spans="1:12" ht="36" x14ac:dyDescent="0.35">
      <c r="A17" s="55" t="s">
        <v>142</v>
      </c>
      <c r="B17" s="53" t="s">
        <v>113</v>
      </c>
      <c r="C17" s="53" t="s">
        <v>114</v>
      </c>
      <c r="D17" s="53" t="s">
        <v>114</v>
      </c>
      <c r="E17" s="53" t="s">
        <v>114</v>
      </c>
      <c r="F17" s="54" t="s">
        <v>114</v>
      </c>
      <c r="J17" s="38" t="s">
        <v>255</v>
      </c>
    </row>
    <row r="18" spans="1:12" ht="36" x14ac:dyDescent="0.35">
      <c r="A18" s="90" t="s">
        <v>143</v>
      </c>
      <c r="B18" s="56">
        <v>0.4</v>
      </c>
      <c r="C18" s="89">
        <v>360</v>
      </c>
      <c r="D18" s="56">
        <v>0.7</v>
      </c>
      <c r="E18" s="89">
        <v>720</v>
      </c>
      <c r="F18" s="57">
        <v>1</v>
      </c>
      <c r="G18" s="38" t="s">
        <v>116</v>
      </c>
      <c r="J18" s="115">
        <f>1200000-200000</f>
        <v>1000000</v>
      </c>
      <c r="K18" s="38" t="s">
        <v>287</v>
      </c>
    </row>
    <row r="19" spans="1:12" ht="36" x14ac:dyDescent="0.35">
      <c r="A19" s="55" t="s">
        <v>144</v>
      </c>
      <c r="B19" s="58">
        <v>0.35</v>
      </c>
      <c r="C19" s="53">
        <v>360</v>
      </c>
      <c r="D19" s="58">
        <v>0.7</v>
      </c>
      <c r="E19" s="53">
        <v>720</v>
      </c>
      <c r="F19" s="59">
        <v>1</v>
      </c>
      <c r="J19" s="116">
        <v>1</v>
      </c>
      <c r="K19" s="38" t="s">
        <v>254</v>
      </c>
      <c r="L19" s="38" t="s">
        <v>288</v>
      </c>
    </row>
    <row r="20" spans="1:12" ht="36" x14ac:dyDescent="0.35">
      <c r="A20" s="55" t="s">
        <v>145</v>
      </c>
      <c r="B20" s="58">
        <v>0.45</v>
      </c>
      <c r="C20" s="53">
        <v>270</v>
      </c>
      <c r="D20" s="58">
        <v>0.7</v>
      </c>
      <c r="E20" s="53">
        <v>540</v>
      </c>
      <c r="F20" s="59">
        <v>1</v>
      </c>
      <c r="J20" s="116">
        <v>0.75</v>
      </c>
    </row>
    <row r="21" spans="1:12" x14ac:dyDescent="0.35">
      <c r="A21" s="90" t="s">
        <v>146</v>
      </c>
      <c r="B21" s="56">
        <v>0.45</v>
      </c>
      <c r="C21" s="89">
        <v>360</v>
      </c>
      <c r="D21" s="56">
        <v>0.8</v>
      </c>
      <c r="E21" s="89">
        <v>720</v>
      </c>
      <c r="F21" s="57">
        <v>1</v>
      </c>
      <c r="G21" s="38" t="s">
        <v>121</v>
      </c>
      <c r="J21" s="117">
        <f>J18*J19*J20</f>
        <v>750000</v>
      </c>
      <c r="K21" s="38" t="s">
        <v>289</v>
      </c>
    </row>
    <row r="22" spans="1:12" ht="18.75" thickBot="1" x14ac:dyDescent="0.4">
      <c r="A22" s="60" t="s">
        <v>147</v>
      </c>
      <c r="B22" s="61">
        <v>0.5</v>
      </c>
      <c r="C22" s="62">
        <v>270</v>
      </c>
      <c r="D22" s="61">
        <v>0.7</v>
      </c>
      <c r="E22" s="62">
        <v>540</v>
      </c>
      <c r="F22" s="42">
        <v>1</v>
      </c>
    </row>
    <row r="23" spans="1:12" ht="18.75" thickBot="1" x14ac:dyDescent="0.4">
      <c r="A23" s="87" t="s">
        <v>125</v>
      </c>
      <c r="B23" s="56">
        <v>0.6</v>
      </c>
      <c r="C23" s="88">
        <v>210</v>
      </c>
      <c r="D23" s="56">
        <v>0.7</v>
      </c>
      <c r="E23" s="89">
        <v>420</v>
      </c>
      <c r="F23" s="57">
        <v>1</v>
      </c>
      <c r="G23" s="38" t="s">
        <v>111</v>
      </c>
    </row>
    <row r="24" spans="1:12" ht="18.75" thickBot="1" x14ac:dyDescent="0.4">
      <c r="A24" s="91" t="s">
        <v>126</v>
      </c>
      <c r="B24" s="63">
        <v>0.75</v>
      </c>
      <c r="C24" s="92">
        <v>30</v>
      </c>
      <c r="D24" s="63">
        <v>0.85</v>
      </c>
      <c r="E24" s="92">
        <v>90</v>
      </c>
      <c r="F24" s="64">
        <v>1</v>
      </c>
      <c r="G24" s="38" t="s">
        <v>123</v>
      </c>
    </row>
    <row r="26" spans="1:12" ht="21" hidden="1" outlineLevel="1" x14ac:dyDescent="0.35">
      <c r="A26" s="158" t="s">
        <v>129</v>
      </c>
      <c r="B26" s="158"/>
      <c r="C26" s="158"/>
    </row>
    <row r="27" spans="1:12" ht="21" hidden="1" outlineLevel="1" x14ac:dyDescent="0.35">
      <c r="A27" s="36">
        <v>0</v>
      </c>
      <c r="B27" s="36" t="s">
        <v>136</v>
      </c>
      <c r="C27" s="37">
        <v>0.6</v>
      </c>
    </row>
    <row r="28" spans="1:12" ht="21" hidden="1" outlineLevel="1" x14ac:dyDescent="0.35">
      <c r="A28" s="36">
        <v>301</v>
      </c>
      <c r="B28" s="36" t="s">
        <v>137</v>
      </c>
      <c r="C28" s="37">
        <v>0.7</v>
      </c>
    </row>
    <row r="29" spans="1:12" ht="21" hidden="1" outlineLevel="1" x14ac:dyDescent="0.35">
      <c r="A29" s="36">
        <v>511</v>
      </c>
      <c r="B29" s="36" t="s">
        <v>138</v>
      </c>
      <c r="C29" s="37">
        <v>1</v>
      </c>
    </row>
    <row r="30" spans="1:12" hidden="1" outlineLevel="1" x14ac:dyDescent="0.35"/>
    <row r="31" spans="1:12" hidden="1" outlineLevel="1" x14ac:dyDescent="0.35"/>
    <row r="32" spans="1:12" ht="21" hidden="1" outlineLevel="1" x14ac:dyDescent="0.35">
      <c r="A32" s="158" t="s">
        <v>126</v>
      </c>
      <c r="B32" s="158"/>
      <c r="C32" s="158"/>
    </row>
    <row r="33" spans="1:5" ht="21" hidden="1" outlineLevel="1" x14ac:dyDescent="0.35">
      <c r="A33" s="36">
        <v>0</v>
      </c>
      <c r="B33" s="36" t="s">
        <v>130</v>
      </c>
      <c r="C33" s="37">
        <v>0.75</v>
      </c>
    </row>
    <row r="34" spans="1:5" ht="21" hidden="1" outlineLevel="1" x14ac:dyDescent="0.35">
      <c r="A34" s="36">
        <v>121</v>
      </c>
      <c r="B34" s="36" t="s">
        <v>139</v>
      </c>
      <c r="C34" s="37">
        <v>0.85</v>
      </c>
    </row>
    <row r="35" spans="1:5" ht="21" hidden="1" outlineLevel="1" x14ac:dyDescent="0.35">
      <c r="A35" s="36">
        <v>181</v>
      </c>
      <c r="B35" s="36" t="s">
        <v>131</v>
      </c>
      <c r="C35" s="37">
        <v>1</v>
      </c>
    </row>
    <row r="36" spans="1:5" hidden="1" outlineLevel="1" x14ac:dyDescent="0.35"/>
    <row r="37" spans="1:5" hidden="1" outlineLevel="1" x14ac:dyDescent="0.35"/>
    <row r="38" spans="1:5" collapsed="1" x14ac:dyDescent="0.35"/>
    <row r="41" spans="1:5" ht="19.5" x14ac:dyDescent="0.35">
      <c r="A41" s="159" t="s">
        <v>294</v>
      </c>
      <c r="B41" s="159"/>
      <c r="C41" s="159"/>
      <c r="D41" s="159"/>
      <c r="E41" s="159"/>
    </row>
    <row r="42" spans="1:5" ht="21" x14ac:dyDescent="0.35">
      <c r="A42" s="36">
        <v>0</v>
      </c>
      <c r="B42" s="36" t="s">
        <v>248</v>
      </c>
      <c r="C42" s="37">
        <v>0.4</v>
      </c>
    </row>
    <row r="43" spans="1:5" ht="21" x14ac:dyDescent="0.35">
      <c r="A43" s="36">
        <v>431</v>
      </c>
      <c r="B43" s="36" t="s">
        <v>249</v>
      </c>
      <c r="C43" s="37">
        <v>0.7</v>
      </c>
    </row>
    <row r="44" spans="1:5" ht="21" x14ac:dyDescent="0.35">
      <c r="A44" s="36">
        <v>811</v>
      </c>
      <c r="B44" s="36" t="s">
        <v>250</v>
      </c>
      <c r="C44" s="37">
        <v>1</v>
      </c>
    </row>
    <row r="47" spans="1:5" ht="19.5" x14ac:dyDescent="0.35">
      <c r="A47" s="159" t="s">
        <v>295</v>
      </c>
      <c r="B47" s="159"/>
      <c r="C47" s="159"/>
      <c r="D47" s="159"/>
      <c r="E47" s="159"/>
    </row>
    <row r="48" spans="1:5" ht="21" x14ac:dyDescent="0.35">
      <c r="A48" s="36">
        <v>0</v>
      </c>
      <c r="B48" s="36" t="s">
        <v>251</v>
      </c>
      <c r="C48" s="37">
        <v>0.45</v>
      </c>
    </row>
    <row r="49" spans="1:5" ht="21" x14ac:dyDescent="0.35">
      <c r="A49" s="36">
        <v>431</v>
      </c>
      <c r="B49" s="36" t="s">
        <v>252</v>
      </c>
      <c r="C49" s="37">
        <v>0.8</v>
      </c>
    </row>
    <row r="50" spans="1:5" ht="21" x14ac:dyDescent="0.35">
      <c r="A50" s="36">
        <v>811</v>
      </c>
      <c r="B50" s="36" t="s">
        <v>250</v>
      </c>
      <c r="C50" s="37">
        <v>1</v>
      </c>
    </row>
    <row r="53" spans="1:5" ht="19.5" x14ac:dyDescent="0.35">
      <c r="A53" s="159" t="s">
        <v>296</v>
      </c>
      <c r="B53" s="159"/>
      <c r="C53" s="159"/>
      <c r="D53" s="159"/>
      <c r="E53" s="159"/>
    </row>
    <row r="54" spans="1:5" ht="21" x14ac:dyDescent="0.35">
      <c r="A54" s="36">
        <v>0</v>
      </c>
      <c r="B54" s="36" t="s">
        <v>136</v>
      </c>
      <c r="C54" s="37">
        <v>0.6</v>
      </c>
    </row>
    <row r="55" spans="1:5" ht="21" x14ac:dyDescent="0.35">
      <c r="A55" s="36">
        <v>301</v>
      </c>
      <c r="B55" s="36" t="s">
        <v>137</v>
      </c>
      <c r="C55" s="37">
        <v>0.7</v>
      </c>
    </row>
    <row r="56" spans="1:5" ht="21" x14ac:dyDescent="0.35">
      <c r="A56" s="36">
        <v>511</v>
      </c>
      <c r="B56" s="36" t="s">
        <v>138</v>
      </c>
      <c r="C56" s="37">
        <v>1</v>
      </c>
    </row>
    <row r="58" spans="1:5" ht="19.5" x14ac:dyDescent="0.35">
      <c r="A58" s="159" t="s">
        <v>298</v>
      </c>
      <c r="B58" s="159"/>
      <c r="C58" s="159"/>
      <c r="D58" s="159"/>
      <c r="E58" s="159"/>
    </row>
    <row r="59" spans="1:5" ht="21" x14ac:dyDescent="0.35">
      <c r="A59" s="36">
        <v>0</v>
      </c>
      <c r="B59" s="36" t="s">
        <v>297</v>
      </c>
      <c r="C59" s="37">
        <v>0.12</v>
      </c>
    </row>
    <row r="60" spans="1:5" ht="21" x14ac:dyDescent="0.35">
      <c r="A60" s="36"/>
      <c r="B60" s="36"/>
      <c r="C60" s="37"/>
    </row>
    <row r="61" spans="1:5" ht="19.5" x14ac:dyDescent="0.35">
      <c r="A61" s="159" t="s">
        <v>301</v>
      </c>
      <c r="B61" s="159"/>
      <c r="C61" s="159"/>
      <c r="D61" s="159"/>
      <c r="E61" s="159"/>
    </row>
    <row r="62" spans="1:5" ht="21" x14ac:dyDescent="0.35">
      <c r="A62" s="36">
        <v>0</v>
      </c>
      <c r="B62" s="36" t="s">
        <v>299</v>
      </c>
      <c r="C62" s="37">
        <v>0.75</v>
      </c>
    </row>
    <row r="63" spans="1:5" ht="21" x14ac:dyDescent="0.35">
      <c r="A63" s="36">
        <v>301</v>
      </c>
      <c r="B63" s="36" t="s">
        <v>300</v>
      </c>
      <c r="C63" s="37">
        <v>0.85</v>
      </c>
    </row>
    <row r="64" spans="1:5" ht="21" x14ac:dyDescent="0.35">
      <c r="A64" s="36">
        <v>511</v>
      </c>
      <c r="B64" s="36" t="s">
        <v>131</v>
      </c>
      <c r="C64" s="37">
        <v>1</v>
      </c>
    </row>
  </sheetData>
  <mergeCells count="8">
    <mergeCell ref="A1:F1"/>
    <mergeCell ref="A26:C26"/>
    <mergeCell ref="A32:C32"/>
    <mergeCell ref="A61:E61"/>
    <mergeCell ref="A58:E58"/>
    <mergeCell ref="A53:E53"/>
    <mergeCell ref="A47:E47"/>
    <mergeCell ref="A41:E41"/>
  </mergeCells>
  <pageMargins left="0.7" right="0.7" top="0.75" bottom="0.75" header="0.3" footer="0.3"/>
  <pageSetup paperSize="9" orientation="portrait" horizontalDpi="300" verticalDpi="300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Consumo CON Libranza</vt:lpstr>
      <vt:lpstr>Consumo SIN Libranza</vt:lpstr>
      <vt:lpstr>Comercial Persona Natural</vt:lpstr>
      <vt:lpstr>Rangos de Calificación</vt:lpstr>
      <vt:lpstr>Cta Contable</vt:lpstr>
      <vt:lpstr>Parametros</vt:lpstr>
      <vt:lpstr>Prob Incumplimiento</vt:lpstr>
      <vt:lpstr>PDI</vt:lpstr>
      <vt:lpstr>Entidades</vt:lpstr>
      <vt:lpstr>Garantia</vt:lpstr>
      <vt:lpstr>Respuesta</vt:lpstr>
      <vt:lpstr>SMMLV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Victor Manuel Guevara Castro</dc:creator>
  <cp:lastModifiedBy>Diego Fernando Betancour Palacios</cp:lastModifiedBy>
  <cp:lastPrinted>2020-10-28T04:07:30Z</cp:lastPrinted>
  <dcterms:created xsi:type="dcterms:W3CDTF">2020-07-17T02:51:51Z</dcterms:created>
  <dcterms:modified xsi:type="dcterms:W3CDTF">2022-07-12T21:43:09Z</dcterms:modified>
</cp:coreProperties>
</file>